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0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<sst xmlns="http://schemas.openxmlformats.org/spreadsheetml/2006/main" count="285" uniqueCount="21">
  <si>
    <t>0302001</t>
  </si>
  <si>
    <t>0302002</t>
  </si>
  <si>
    <t>0302003</t>
  </si>
  <si>
    <t>0302004</t>
  </si>
  <si>
    <t>0302005</t>
  </si>
  <si>
    <t>序号</t>
  </si>
  <si>
    <t>职位代码</t>
  </si>
  <si>
    <t>身份证号码</t>
  </si>
  <si>
    <t>准考证号</t>
  </si>
  <si>
    <t>笔试成绩</t>
  </si>
  <si>
    <t>备注</t>
  </si>
  <si>
    <t>亳州市谯城区公开招聘文化市场执法人员
笔试加分后成绩公告</t>
  </si>
  <si>
    <t>0302001</t>
  </si>
  <si>
    <t>0302002</t>
  </si>
  <si>
    <t>大学生村官</t>
  </si>
  <si>
    <t>0302002</t>
  </si>
  <si>
    <t>0302003</t>
  </si>
  <si>
    <t>大学生服务西部志愿者</t>
  </si>
  <si>
    <t>0302004</t>
  </si>
  <si>
    <t>三支一扶</t>
  </si>
  <si>
    <t>0302005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</si>
</sst>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0"/>
      <name val="方正小标宋简体"/>
      <family val="0"/>
    </font>
    <font>
      <sz val="14"/>
      <name val="Times New Roman"/>
      <family val="1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1">
      <selection activeCell="F12" sqref="F12"/>
    </sheetView>
  </sheetViews>
  <sheetFormatPr defaultColWidth="9.00390625" defaultRowHeight="15" customHeight="1"/>
  <cols>
    <col min="1" max="1" width="6.25390625" style="0" customWidth="1"/>
    <col min="2" max="2" width="13.50390625" style="0" customWidth="1"/>
    <col min="3" max="3" width="20.625" style="0" hidden="1" customWidth="1"/>
    <col min="4" max="4" width="19.50390625" style="0" customWidth="1"/>
    <col min="5" max="5" width="12.625" style="0" customWidth="1"/>
    <col min="6" max="6" width="24.625" style="4" customWidth="1"/>
  </cols>
  <sheetData>
    <row r="1" spans="1:6" ht="54" customHeight="1">
      <c r="A1" s="10" t="s">
        <v>11</v>
      </c>
      <c r="B1" s="11"/>
      <c r="C1" s="11"/>
      <c r="D1" s="11"/>
      <c r="E1" s="11"/>
      <c r="F1" s="11"/>
    </row>
    <row r="2" spans="1:6" s="2" customFormat="1" ht="21.75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3" t="s">
        <v>10</v>
      </c>
    </row>
    <row r="3" spans="1:6" ht="15" customHeight="1">
      <c r="A3" s="5">
        <v>1</v>
      </c>
      <c r="B3" s="6" t="s">
        <v>12</v>
      </c>
      <c r="C3" s="5" t="str">
        <f>"341281198806101041"</f>
        <v>341281198806101041</v>
      </c>
      <c r="D3" s="5">
        <v>2013120102</v>
      </c>
      <c r="E3" s="7">
        <v>68</v>
      </c>
      <c r="F3" s="7"/>
    </row>
    <row r="4" spans="1:6" ht="15" customHeight="1">
      <c r="A4" s="5">
        <v>2</v>
      </c>
      <c r="B4" s="6" t="s">
        <v>0</v>
      </c>
      <c r="C4" s="5" t="str">
        <f>"342422198609081768"</f>
        <v>342422198609081768</v>
      </c>
      <c r="D4" s="5">
        <v>2013120103</v>
      </c>
      <c r="E4" s="7">
        <v>53</v>
      </c>
      <c r="F4" s="7"/>
    </row>
    <row r="5" spans="1:6" ht="15" customHeight="1">
      <c r="A5" s="5">
        <v>3</v>
      </c>
      <c r="B5" s="6" t="s">
        <v>12</v>
      </c>
      <c r="C5" s="5" t="str">
        <f>"341281198908150637"</f>
        <v>341281198908150637</v>
      </c>
      <c r="D5" s="5">
        <v>2013120101</v>
      </c>
      <c r="E5" s="7">
        <v>49</v>
      </c>
      <c r="F5" s="7"/>
    </row>
    <row r="6" spans="1:6" ht="15" customHeight="1">
      <c r="A6" s="5">
        <v>4</v>
      </c>
      <c r="B6" s="6" t="s">
        <v>1</v>
      </c>
      <c r="C6" s="5" t="str">
        <f>"341281198807132878"</f>
        <v>341281198807132878</v>
      </c>
      <c r="D6" s="5">
        <v>2013120127</v>
      </c>
      <c r="E6" s="7">
        <v>71</v>
      </c>
      <c r="F6" s="7"/>
    </row>
    <row r="7" spans="1:6" ht="15" customHeight="1">
      <c r="A7" s="5">
        <v>5</v>
      </c>
      <c r="B7" s="8" t="s">
        <v>1</v>
      </c>
      <c r="C7" s="7" t="str">
        <f>"342126197904029473"</f>
        <v>342126197904029473</v>
      </c>
      <c r="D7" s="7">
        <v>2013120302</v>
      </c>
      <c r="E7" s="7">
        <v>69</v>
      </c>
      <c r="F7" s="7"/>
    </row>
    <row r="8" spans="1:6" ht="15" customHeight="1">
      <c r="A8" s="5">
        <v>6</v>
      </c>
      <c r="B8" s="6" t="s">
        <v>1</v>
      </c>
      <c r="C8" s="5" t="str">
        <f>"341281199111210318"</f>
        <v>341281199111210318</v>
      </c>
      <c r="D8" s="5">
        <v>2013120115</v>
      </c>
      <c r="E8" s="7">
        <v>67</v>
      </c>
      <c r="F8" s="7"/>
    </row>
    <row r="9" spans="1:6" ht="15" customHeight="1">
      <c r="A9" s="5">
        <v>7</v>
      </c>
      <c r="B9" s="6" t="s">
        <v>1</v>
      </c>
      <c r="C9" s="5" t="str">
        <f>"341281198905020052"</f>
        <v>341281198905020052</v>
      </c>
      <c r="D9" s="5">
        <v>2013120113</v>
      </c>
      <c r="E9" s="7">
        <v>62</v>
      </c>
      <c r="F9" s="7"/>
    </row>
    <row r="10" spans="1:6" ht="15" customHeight="1">
      <c r="A10" s="5">
        <v>8</v>
      </c>
      <c r="B10" s="6" t="s">
        <v>1</v>
      </c>
      <c r="C10" s="5" t="str">
        <f>"341224198905194135"</f>
        <v>341224198905194135</v>
      </c>
      <c r="D10" s="5">
        <v>2013120125</v>
      </c>
      <c r="E10" s="7">
        <v>62</v>
      </c>
      <c r="F10" s="7"/>
    </row>
    <row r="11" spans="1:6" ht="15" customHeight="1">
      <c r="A11" s="5">
        <v>9</v>
      </c>
      <c r="B11" s="6" t="s">
        <v>1</v>
      </c>
      <c r="C11" s="5" t="str">
        <f>"341281198810066912"</f>
        <v>341281198810066912</v>
      </c>
      <c r="D11" s="5">
        <v>2013120126</v>
      </c>
      <c r="E11" s="7">
        <v>62</v>
      </c>
      <c r="F11" s="7"/>
    </row>
    <row r="12" spans="1:6" ht="15" customHeight="1">
      <c r="A12" s="5">
        <v>10</v>
      </c>
      <c r="B12" s="8" t="s">
        <v>1</v>
      </c>
      <c r="C12" s="7" t="str">
        <f>"341281198811062059"</f>
        <v>341281198811062059</v>
      </c>
      <c r="D12" s="7">
        <v>2013120214</v>
      </c>
      <c r="E12" s="7">
        <v>62</v>
      </c>
      <c r="F12" s="7"/>
    </row>
    <row r="13" spans="1:6" ht="15" customHeight="1">
      <c r="A13" s="5">
        <v>11</v>
      </c>
      <c r="B13" s="6" t="s">
        <v>1</v>
      </c>
      <c r="C13" s="5" t="str">
        <f>"340824198301103812"</f>
        <v>340824198301103812</v>
      </c>
      <c r="D13" s="5">
        <v>2013120116</v>
      </c>
      <c r="E13" s="7">
        <v>61</v>
      </c>
      <c r="F13" s="7"/>
    </row>
    <row r="14" spans="1:6" ht="15" customHeight="1">
      <c r="A14" s="5">
        <v>12</v>
      </c>
      <c r="B14" s="6" t="s">
        <v>1</v>
      </c>
      <c r="C14" s="5" t="str">
        <f>"341281198710191011"</f>
        <v>341281198710191011</v>
      </c>
      <c r="D14" s="5">
        <v>2013120122</v>
      </c>
      <c r="E14" s="7">
        <v>61</v>
      </c>
      <c r="F14" s="7"/>
    </row>
    <row r="15" spans="1:6" ht="15" customHeight="1">
      <c r="A15" s="5">
        <v>13</v>
      </c>
      <c r="B15" s="6" t="s">
        <v>1</v>
      </c>
      <c r="C15" s="5" t="str">
        <f>"34128119900414065X"</f>
        <v>34128119900414065X</v>
      </c>
      <c r="D15" s="5">
        <v>2013120130</v>
      </c>
      <c r="E15" s="7">
        <v>61</v>
      </c>
      <c r="F15" s="7"/>
    </row>
    <row r="16" spans="1:6" ht="15" customHeight="1">
      <c r="A16" s="5">
        <v>14</v>
      </c>
      <c r="B16" s="8" t="s">
        <v>1</v>
      </c>
      <c r="C16" s="7" t="str">
        <f>"341621199006174517"</f>
        <v>341621199006174517</v>
      </c>
      <c r="D16" s="7">
        <v>2013120225</v>
      </c>
      <c r="E16" s="7">
        <v>61</v>
      </c>
      <c r="F16" s="7"/>
    </row>
    <row r="17" spans="1:6" ht="15" customHeight="1">
      <c r="A17" s="5">
        <v>15</v>
      </c>
      <c r="B17" s="8" t="s">
        <v>1</v>
      </c>
      <c r="C17" s="7" t="str">
        <f>"341623199008295622"</f>
        <v>341623199008295622</v>
      </c>
      <c r="D17" s="7">
        <v>2013120226</v>
      </c>
      <c r="E17" s="7">
        <v>61</v>
      </c>
      <c r="F17" s="7"/>
    </row>
    <row r="18" spans="1:6" ht="15" customHeight="1">
      <c r="A18" s="5">
        <v>16</v>
      </c>
      <c r="B18" s="6" t="s">
        <v>1</v>
      </c>
      <c r="C18" s="5" t="str">
        <f>"341281198505103756"</f>
        <v>341281198505103756</v>
      </c>
      <c r="D18" s="5">
        <v>2013120124</v>
      </c>
      <c r="E18" s="7">
        <v>60</v>
      </c>
      <c r="F18" s="7"/>
    </row>
    <row r="19" spans="1:6" ht="15" customHeight="1">
      <c r="A19" s="5">
        <v>17</v>
      </c>
      <c r="B19" s="8" t="s">
        <v>1</v>
      </c>
      <c r="C19" s="7" t="str">
        <f>"341281198408141638"</f>
        <v>341281198408141638</v>
      </c>
      <c r="D19" s="7">
        <v>2013120210</v>
      </c>
      <c r="E19" s="7">
        <v>60</v>
      </c>
      <c r="F19" s="7"/>
    </row>
    <row r="20" spans="1:6" ht="15" customHeight="1">
      <c r="A20" s="5">
        <v>18</v>
      </c>
      <c r="B20" s="6" t="s">
        <v>1</v>
      </c>
      <c r="C20" s="5" t="str">
        <f>"341222198910210272"</f>
        <v>341222198910210272</v>
      </c>
      <c r="D20" s="5">
        <v>2013120119</v>
      </c>
      <c r="E20" s="7">
        <v>59</v>
      </c>
      <c r="F20" s="7"/>
    </row>
    <row r="21" spans="1:6" ht="15" customHeight="1">
      <c r="A21" s="5">
        <v>19</v>
      </c>
      <c r="B21" s="6" t="s">
        <v>1</v>
      </c>
      <c r="C21" s="5" t="str">
        <f>"341224198907279124"</f>
        <v>341224198907279124</v>
      </c>
      <c r="D21" s="5">
        <v>2013120129</v>
      </c>
      <c r="E21" s="7">
        <v>59</v>
      </c>
      <c r="F21" s="7"/>
    </row>
    <row r="22" spans="1:6" ht="15" customHeight="1">
      <c r="A22" s="5">
        <v>20</v>
      </c>
      <c r="B22" s="8" t="s">
        <v>1</v>
      </c>
      <c r="C22" s="7" t="str">
        <f>"370481198403025334"</f>
        <v>370481198403025334</v>
      </c>
      <c r="D22" s="7">
        <v>2013120218</v>
      </c>
      <c r="E22" s="7">
        <v>59</v>
      </c>
      <c r="F22" s="7"/>
    </row>
    <row r="23" spans="1:6" ht="15" customHeight="1">
      <c r="A23" s="5">
        <v>21</v>
      </c>
      <c r="B23" s="8" t="s">
        <v>1</v>
      </c>
      <c r="C23" s="7" t="str">
        <f>"341224198908088733"</f>
        <v>341224198908088733</v>
      </c>
      <c r="D23" s="7">
        <v>2013120223</v>
      </c>
      <c r="E23" s="7">
        <v>59</v>
      </c>
      <c r="F23" s="7"/>
    </row>
    <row r="24" spans="1:6" ht="15" customHeight="1">
      <c r="A24" s="5">
        <v>22</v>
      </c>
      <c r="B24" s="8" t="s">
        <v>1</v>
      </c>
      <c r="C24" s="7" t="str">
        <f>"342126198212304635"</f>
        <v>342126198212304635</v>
      </c>
      <c r="D24" s="7">
        <v>2013120304</v>
      </c>
      <c r="E24" s="7">
        <v>59</v>
      </c>
      <c r="F24" s="7"/>
    </row>
    <row r="25" spans="1:6" ht="15" customHeight="1">
      <c r="A25" s="5">
        <v>23</v>
      </c>
      <c r="B25" s="6" t="s">
        <v>1</v>
      </c>
      <c r="C25" s="5" t="str">
        <f>"341281199110080638"</f>
        <v>341281199110080638</v>
      </c>
      <c r="D25" s="5">
        <v>2013120117</v>
      </c>
      <c r="E25" s="7">
        <v>58</v>
      </c>
      <c r="F25" s="7"/>
    </row>
    <row r="26" spans="1:6" ht="15" customHeight="1">
      <c r="A26" s="5">
        <v>24</v>
      </c>
      <c r="B26" s="6" t="s">
        <v>1</v>
      </c>
      <c r="C26" s="5" t="str">
        <f>"341281198908078372"</f>
        <v>341281198908078372</v>
      </c>
      <c r="D26" s="5">
        <v>2013120118</v>
      </c>
      <c r="E26" s="7">
        <v>58</v>
      </c>
      <c r="F26" s="7"/>
    </row>
    <row r="27" spans="1:6" ht="15" customHeight="1">
      <c r="A27" s="5">
        <v>25</v>
      </c>
      <c r="B27" s="6" t="s">
        <v>13</v>
      </c>
      <c r="C27" s="5" t="str">
        <f>"341227198509028070"</f>
        <v>341227198509028070</v>
      </c>
      <c r="D27" s="5">
        <v>2013120105</v>
      </c>
      <c r="E27" s="7">
        <v>56</v>
      </c>
      <c r="F27" s="7"/>
    </row>
    <row r="28" spans="1:6" ht="15" customHeight="1">
      <c r="A28" s="5">
        <v>26</v>
      </c>
      <c r="B28" s="8" t="s">
        <v>1</v>
      </c>
      <c r="C28" s="7" t="str">
        <f>"341227199005059513"</f>
        <v>341227199005059513</v>
      </c>
      <c r="D28" s="7">
        <v>2013120213</v>
      </c>
      <c r="E28" s="7">
        <v>56</v>
      </c>
      <c r="F28" s="7"/>
    </row>
    <row r="29" spans="1:6" ht="15" customHeight="1">
      <c r="A29" s="5">
        <v>27</v>
      </c>
      <c r="B29" s="8" t="s">
        <v>1</v>
      </c>
      <c r="C29" s="7" t="str">
        <f>"341222198904097672"</f>
        <v>341222198904097672</v>
      </c>
      <c r="D29" s="7">
        <v>2013120219</v>
      </c>
      <c r="E29" s="7">
        <v>56</v>
      </c>
      <c r="F29" s="7"/>
    </row>
    <row r="30" spans="1:6" ht="15" customHeight="1">
      <c r="A30" s="5">
        <v>28</v>
      </c>
      <c r="B30" s="6" t="s">
        <v>1</v>
      </c>
      <c r="C30" s="5" t="str">
        <f>"341281198903024674"</f>
        <v>341281198903024674</v>
      </c>
      <c r="D30" s="5">
        <v>2013120106</v>
      </c>
      <c r="E30" s="7">
        <v>55</v>
      </c>
      <c r="F30" s="7"/>
    </row>
    <row r="31" spans="1:6" ht="15" customHeight="1">
      <c r="A31" s="5">
        <v>29</v>
      </c>
      <c r="B31" s="6" t="s">
        <v>1</v>
      </c>
      <c r="C31" s="5" t="str">
        <f>"341222199208240281"</f>
        <v>341222199208240281</v>
      </c>
      <c r="D31" s="5">
        <v>2013120112</v>
      </c>
      <c r="E31" s="7">
        <v>55</v>
      </c>
      <c r="F31" s="7"/>
    </row>
    <row r="32" spans="1:6" ht="15" customHeight="1">
      <c r="A32" s="5">
        <v>30</v>
      </c>
      <c r="B32" s="6" t="s">
        <v>1</v>
      </c>
      <c r="C32" s="5" t="str">
        <f>"341281198902160842"</f>
        <v>341281198902160842</v>
      </c>
      <c r="D32" s="5">
        <v>2013120128</v>
      </c>
      <c r="E32" s="7">
        <v>55</v>
      </c>
      <c r="F32" s="7"/>
    </row>
    <row r="33" spans="1:6" ht="15" customHeight="1">
      <c r="A33" s="5">
        <v>31</v>
      </c>
      <c r="B33" s="8" t="s">
        <v>1</v>
      </c>
      <c r="C33" s="7" t="str">
        <f>"341281199003275851"</f>
        <v>341281199003275851</v>
      </c>
      <c r="D33" s="7">
        <v>2013120222</v>
      </c>
      <c r="E33" s="7">
        <v>55</v>
      </c>
      <c r="F33" s="7"/>
    </row>
    <row r="34" spans="1:6" ht="15" customHeight="1">
      <c r="A34" s="5">
        <v>32</v>
      </c>
      <c r="B34" s="6" t="s">
        <v>1</v>
      </c>
      <c r="C34" s="5" t="str">
        <f>"34128119910608031X"</f>
        <v>34128119910608031X</v>
      </c>
      <c r="D34" s="5">
        <v>2013120108</v>
      </c>
      <c r="E34" s="7">
        <v>54</v>
      </c>
      <c r="F34" s="7"/>
    </row>
    <row r="35" spans="1:6" ht="15" customHeight="1">
      <c r="A35" s="5">
        <v>33</v>
      </c>
      <c r="B35" s="6" t="s">
        <v>1</v>
      </c>
      <c r="C35" s="5" t="str">
        <f>"341281198911208414"</f>
        <v>341281198911208414</v>
      </c>
      <c r="D35" s="5">
        <v>2013120114</v>
      </c>
      <c r="E35" s="7">
        <v>53</v>
      </c>
      <c r="F35" s="7"/>
    </row>
    <row r="36" spans="1:6" ht="15" customHeight="1">
      <c r="A36" s="5">
        <v>34</v>
      </c>
      <c r="B36" s="6" t="s">
        <v>1</v>
      </c>
      <c r="C36" s="5" t="str">
        <f>"340621198304233217"</f>
        <v>340621198304233217</v>
      </c>
      <c r="D36" s="5">
        <v>2013120120</v>
      </c>
      <c r="E36" s="7">
        <v>53</v>
      </c>
      <c r="F36" s="7"/>
    </row>
    <row r="37" spans="1:6" ht="15" customHeight="1">
      <c r="A37" s="5">
        <v>35</v>
      </c>
      <c r="B37" s="6" t="s">
        <v>1</v>
      </c>
      <c r="C37" s="5" t="str">
        <f>"341281198705057192"</f>
        <v>341281198705057192</v>
      </c>
      <c r="D37" s="5">
        <v>2013120121</v>
      </c>
      <c r="E37" s="7">
        <v>53</v>
      </c>
      <c r="F37" s="7"/>
    </row>
    <row r="38" spans="1:6" ht="15" customHeight="1">
      <c r="A38" s="5">
        <v>36</v>
      </c>
      <c r="B38" s="8" t="s">
        <v>1</v>
      </c>
      <c r="C38" s="7" t="str">
        <f>"341602198707050820"</f>
        <v>341602198707050820</v>
      </c>
      <c r="D38" s="7">
        <v>2013120203</v>
      </c>
      <c r="E38" s="7">
        <v>53</v>
      </c>
      <c r="F38" s="7"/>
    </row>
    <row r="39" spans="1:6" ht="15" customHeight="1">
      <c r="A39" s="5">
        <v>37</v>
      </c>
      <c r="B39" s="8" t="s">
        <v>1</v>
      </c>
      <c r="C39" s="7" t="str">
        <f>"341281199004055092"</f>
        <v>341281199004055092</v>
      </c>
      <c r="D39" s="7">
        <v>2013120206</v>
      </c>
      <c r="E39" s="7">
        <v>53</v>
      </c>
      <c r="F39" s="7"/>
    </row>
    <row r="40" spans="1:6" ht="15" customHeight="1">
      <c r="A40" s="5">
        <v>38</v>
      </c>
      <c r="B40" s="8" t="s">
        <v>1</v>
      </c>
      <c r="C40" s="7" t="str">
        <f>"341281198812170190"</f>
        <v>341281198812170190</v>
      </c>
      <c r="D40" s="7">
        <v>2013120307</v>
      </c>
      <c r="E40" s="7">
        <v>53</v>
      </c>
      <c r="F40" s="7"/>
    </row>
    <row r="41" spans="1:6" ht="15" customHeight="1">
      <c r="A41" s="5">
        <v>39</v>
      </c>
      <c r="B41" s="6" t="s">
        <v>1</v>
      </c>
      <c r="C41" s="5" t="str">
        <f>"341621198809070717"</f>
        <v>341621198809070717</v>
      </c>
      <c r="D41" s="5">
        <v>2013120123</v>
      </c>
      <c r="E41" s="7">
        <v>52</v>
      </c>
      <c r="F41" s="7"/>
    </row>
    <row r="42" spans="1:6" ht="15" customHeight="1">
      <c r="A42" s="5">
        <v>40</v>
      </c>
      <c r="B42" s="8" t="s">
        <v>1</v>
      </c>
      <c r="C42" s="7" t="str">
        <f>"341281198901110843"</f>
        <v>341281198901110843</v>
      </c>
      <c r="D42" s="7">
        <v>2013120229</v>
      </c>
      <c r="E42" s="7">
        <v>52</v>
      </c>
      <c r="F42" s="7"/>
    </row>
    <row r="43" spans="1:6" ht="15" customHeight="1">
      <c r="A43" s="5">
        <v>41</v>
      </c>
      <c r="B43" s="8" t="s">
        <v>1</v>
      </c>
      <c r="C43" s="7" t="str">
        <f>"341227198710018173"</f>
        <v>341227198710018173</v>
      </c>
      <c r="D43" s="7">
        <v>2013120308</v>
      </c>
      <c r="E43" s="7">
        <v>52</v>
      </c>
      <c r="F43" s="7"/>
    </row>
    <row r="44" spans="1:6" ht="15" customHeight="1">
      <c r="A44" s="5">
        <v>42</v>
      </c>
      <c r="B44" s="6" t="s">
        <v>1</v>
      </c>
      <c r="C44" s="5" t="str">
        <f>"341281198612180028"</f>
        <v>341281198612180028</v>
      </c>
      <c r="D44" s="5">
        <v>2013120107</v>
      </c>
      <c r="E44" s="7">
        <v>51</v>
      </c>
      <c r="F44" s="7"/>
    </row>
    <row r="45" spans="1:6" ht="15" customHeight="1">
      <c r="A45" s="5">
        <v>43</v>
      </c>
      <c r="B45" s="8" t="s">
        <v>1</v>
      </c>
      <c r="C45" s="7" t="str">
        <f>"341281198709160496"</f>
        <v>341281198709160496</v>
      </c>
      <c r="D45" s="7">
        <v>2013120211</v>
      </c>
      <c r="E45" s="7">
        <v>51</v>
      </c>
      <c r="F45" s="7"/>
    </row>
    <row r="46" spans="1:6" ht="15" customHeight="1">
      <c r="A46" s="5">
        <v>44</v>
      </c>
      <c r="B46" s="8" t="s">
        <v>1</v>
      </c>
      <c r="C46" s="7" t="str">
        <f>"340421198910121222"</f>
        <v>340421198910121222</v>
      </c>
      <c r="D46" s="7">
        <v>2013120216</v>
      </c>
      <c r="E46" s="7">
        <v>50</v>
      </c>
      <c r="F46" s="7"/>
    </row>
    <row r="47" spans="1:6" ht="15" customHeight="1">
      <c r="A47" s="5">
        <v>45</v>
      </c>
      <c r="B47" s="6" t="s">
        <v>1</v>
      </c>
      <c r="C47" s="5" t="str">
        <f>"341281198802172483"</f>
        <v>341281198802172483</v>
      </c>
      <c r="D47" s="5">
        <v>2013120110</v>
      </c>
      <c r="E47" s="7">
        <v>49</v>
      </c>
      <c r="F47" s="9" t="s">
        <v>14</v>
      </c>
    </row>
    <row r="48" spans="1:6" ht="15" customHeight="1">
      <c r="A48" s="5">
        <v>46</v>
      </c>
      <c r="B48" s="8" t="s">
        <v>1</v>
      </c>
      <c r="C48" s="7" t="str">
        <f>"341281198905171053"</f>
        <v>341281198905171053</v>
      </c>
      <c r="D48" s="7">
        <v>2013120221</v>
      </c>
      <c r="E48" s="7">
        <v>49</v>
      </c>
      <c r="F48" s="7"/>
    </row>
    <row r="49" spans="1:6" ht="15" customHeight="1">
      <c r="A49" s="5">
        <v>47</v>
      </c>
      <c r="B49" s="8" t="s">
        <v>1</v>
      </c>
      <c r="C49" s="7" t="str">
        <f>"341621199009090247"</f>
        <v>341621199009090247</v>
      </c>
      <c r="D49" s="7">
        <v>2013120301</v>
      </c>
      <c r="E49" s="7">
        <v>49</v>
      </c>
      <c r="F49" s="7"/>
    </row>
    <row r="50" spans="1:6" ht="15" customHeight="1">
      <c r="A50" s="5">
        <v>48</v>
      </c>
      <c r="B50" s="8" t="s">
        <v>1</v>
      </c>
      <c r="C50" s="7" t="str">
        <f>"341281198807020198"</f>
        <v>341281198807020198</v>
      </c>
      <c r="D50" s="7">
        <v>2013120205</v>
      </c>
      <c r="E50" s="7">
        <v>48</v>
      </c>
      <c r="F50" s="7"/>
    </row>
    <row r="51" spans="1:6" ht="15" customHeight="1">
      <c r="A51" s="5">
        <v>49</v>
      </c>
      <c r="B51" s="8" t="s">
        <v>1</v>
      </c>
      <c r="C51" s="7" t="str">
        <f>"341281198902260018"</f>
        <v>341281198902260018</v>
      </c>
      <c r="D51" s="7">
        <v>2013120306</v>
      </c>
      <c r="E51" s="7">
        <v>48</v>
      </c>
      <c r="F51" s="7"/>
    </row>
    <row r="52" spans="1:6" ht="15" customHeight="1">
      <c r="A52" s="5">
        <v>50</v>
      </c>
      <c r="B52" s="8" t="s">
        <v>1</v>
      </c>
      <c r="C52" s="7" t="str">
        <f>"341281198812107773"</f>
        <v>341281198812107773</v>
      </c>
      <c r="D52" s="7">
        <v>2013120212</v>
      </c>
      <c r="E52" s="7">
        <v>47</v>
      </c>
      <c r="F52" s="7"/>
    </row>
    <row r="53" spans="1:6" ht="15" customHeight="1">
      <c r="A53" s="5">
        <v>51</v>
      </c>
      <c r="B53" s="8" t="s">
        <v>1</v>
      </c>
      <c r="C53" s="7" t="str">
        <f>"341281198907171583"</f>
        <v>341281198907171583</v>
      </c>
      <c r="D53" s="7">
        <v>2013120227</v>
      </c>
      <c r="E53" s="7">
        <v>47</v>
      </c>
      <c r="F53" s="7"/>
    </row>
    <row r="54" spans="1:6" ht="15" customHeight="1">
      <c r="A54" s="5">
        <v>52</v>
      </c>
      <c r="B54" s="8" t="s">
        <v>1</v>
      </c>
      <c r="C54" s="7" t="str">
        <f>"34128119890322051X"</f>
        <v>34128119890322051X</v>
      </c>
      <c r="D54" s="7">
        <v>2013120303</v>
      </c>
      <c r="E54" s="7">
        <v>47</v>
      </c>
      <c r="F54" s="7"/>
    </row>
    <row r="55" spans="1:6" ht="15" customHeight="1">
      <c r="A55" s="5">
        <v>53</v>
      </c>
      <c r="B55" s="8" t="s">
        <v>1</v>
      </c>
      <c r="C55" s="7" t="str">
        <f>"341224199006061317"</f>
        <v>341224199006061317</v>
      </c>
      <c r="D55" s="7">
        <v>2013120228</v>
      </c>
      <c r="E55" s="7">
        <v>46</v>
      </c>
      <c r="F55" s="7"/>
    </row>
    <row r="56" spans="1:6" ht="15" customHeight="1">
      <c r="A56" s="5">
        <v>54</v>
      </c>
      <c r="B56" s="8" t="s">
        <v>1</v>
      </c>
      <c r="C56" s="7" t="str">
        <f>"341281198803180653"</f>
        <v>341281198803180653</v>
      </c>
      <c r="D56" s="7">
        <v>2013120201</v>
      </c>
      <c r="E56" s="7">
        <v>45</v>
      </c>
      <c r="F56" s="7"/>
    </row>
    <row r="57" spans="1:6" ht="15" customHeight="1">
      <c r="A57" s="5">
        <v>55</v>
      </c>
      <c r="B57" s="8" t="s">
        <v>1</v>
      </c>
      <c r="C57" s="7" t="str">
        <f>"341281198702150658"</f>
        <v>341281198702150658</v>
      </c>
      <c r="D57" s="7">
        <v>2013120220</v>
      </c>
      <c r="E57" s="7">
        <v>45</v>
      </c>
      <c r="F57" s="7"/>
    </row>
    <row r="58" spans="1:6" ht="15" customHeight="1">
      <c r="A58" s="5">
        <v>56</v>
      </c>
      <c r="B58" s="6" t="s">
        <v>15</v>
      </c>
      <c r="C58" s="5" t="str">
        <f>"341281199108143732"</f>
        <v>341281199108143732</v>
      </c>
      <c r="D58" s="5">
        <v>2013120104</v>
      </c>
      <c r="E58" s="7">
        <v>0</v>
      </c>
      <c r="F58" s="7"/>
    </row>
    <row r="59" spans="1:6" ht="15" customHeight="1">
      <c r="A59" s="5">
        <v>57</v>
      </c>
      <c r="B59" s="6" t="s">
        <v>1</v>
      </c>
      <c r="C59" s="5" t="str">
        <f>"341281198811060619"</f>
        <v>341281198811060619</v>
      </c>
      <c r="D59" s="5">
        <v>2013120109</v>
      </c>
      <c r="E59" s="7">
        <v>0</v>
      </c>
      <c r="F59" s="7"/>
    </row>
    <row r="60" spans="1:6" ht="15" customHeight="1">
      <c r="A60" s="5">
        <v>58</v>
      </c>
      <c r="B60" s="6" t="s">
        <v>1</v>
      </c>
      <c r="C60" s="5" t="str">
        <f>"34122419850310837X"</f>
        <v>34122419850310837X</v>
      </c>
      <c r="D60" s="5">
        <v>2013120111</v>
      </c>
      <c r="E60" s="7">
        <v>0</v>
      </c>
      <c r="F60" s="7"/>
    </row>
    <row r="61" spans="1:6" ht="15" customHeight="1">
      <c r="A61" s="5">
        <v>59</v>
      </c>
      <c r="B61" s="8" t="s">
        <v>1</v>
      </c>
      <c r="C61" s="7" t="str">
        <f>"341227198712014475"</f>
        <v>341227198712014475</v>
      </c>
      <c r="D61" s="7">
        <v>2013120202</v>
      </c>
      <c r="E61" s="7">
        <v>0</v>
      </c>
      <c r="F61" s="7"/>
    </row>
    <row r="62" spans="1:6" ht="15" customHeight="1">
      <c r="A62" s="5">
        <v>60</v>
      </c>
      <c r="B62" s="8" t="s">
        <v>1</v>
      </c>
      <c r="C62" s="7" t="str">
        <f>"341281198909169110"</f>
        <v>341281198909169110</v>
      </c>
      <c r="D62" s="7">
        <v>2013120204</v>
      </c>
      <c r="E62" s="7">
        <v>0</v>
      </c>
      <c r="F62" s="7"/>
    </row>
    <row r="63" spans="1:6" ht="15" customHeight="1">
      <c r="A63" s="5">
        <v>61</v>
      </c>
      <c r="B63" s="8" t="s">
        <v>1</v>
      </c>
      <c r="C63" s="7" t="str">
        <f>"34128119890316081X"</f>
        <v>34128119890316081X</v>
      </c>
      <c r="D63" s="7">
        <v>2013120207</v>
      </c>
      <c r="E63" s="7">
        <v>0</v>
      </c>
      <c r="F63" s="7"/>
    </row>
    <row r="64" spans="1:6" ht="15" customHeight="1">
      <c r="A64" s="5">
        <v>62</v>
      </c>
      <c r="B64" s="8" t="s">
        <v>1</v>
      </c>
      <c r="C64" s="7" t="str">
        <f>"341281198911122119"</f>
        <v>341281198911122119</v>
      </c>
      <c r="D64" s="7">
        <v>2013120208</v>
      </c>
      <c r="E64" s="7">
        <v>0</v>
      </c>
      <c r="F64" s="7"/>
    </row>
    <row r="65" spans="1:6" ht="15" customHeight="1">
      <c r="A65" s="5">
        <v>63</v>
      </c>
      <c r="B65" s="8" t="s">
        <v>1</v>
      </c>
      <c r="C65" s="7" t="str">
        <f>"34128119881122461X"</f>
        <v>34128119881122461X</v>
      </c>
      <c r="D65" s="7">
        <v>2013120209</v>
      </c>
      <c r="E65" s="7">
        <v>0</v>
      </c>
      <c r="F65" s="7"/>
    </row>
    <row r="66" spans="1:6" ht="15" customHeight="1">
      <c r="A66" s="5">
        <v>64</v>
      </c>
      <c r="B66" s="8" t="s">
        <v>1</v>
      </c>
      <c r="C66" s="7" t="str">
        <f>"341281199110289052"</f>
        <v>341281199110289052</v>
      </c>
      <c r="D66" s="7">
        <v>2013120215</v>
      </c>
      <c r="E66" s="7">
        <v>0</v>
      </c>
      <c r="F66" s="7"/>
    </row>
    <row r="67" spans="1:6" ht="15" customHeight="1">
      <c r="A67" s="5">
        <v>65</v>
      </c>
      <c r="B67" s="8" t="s">
        <v>1</v>
      </c>
      <c r="C67" s="7" t="str">
        <f>"342126198212095845"</f>
        <v>342126198212095845</v>
      </c>
      <c r="D67" s="7">
        <v>2013120217</v>
      </c>
      <c r="E67" s="7">
        <v>0</v>
      </c>
      <c r="F67" s="7"/>
    </row>
    <row r="68" spans="1:6" ht="15" customHeight="1">
      <c r="A68" s="5">
        <v>66</v>
      </c>
      <c r="B68" s="8" t="s">
        <v>1</v>
      </c>
      <c r="C68" s="7" t="str">
        <f>"341602198109103478"</f>
        <v>341602198109103478</v>
      </c>
      <c r="D68" s="7">
        <v>2013120224</v>
      </c>
      <c r="E68" s="7">
        <v>0</v>
      </c>
      <c r="F68" s="7"/>
    </row>
    <row r="69" spans="1:6" ht="15" customHeight="1">
      <c r="A69" s="5">
        <v>67</v>
      </c>
      <c r="B69" s="8" t="s">
        <v>1</v>
      </c>
      <c r="C69" s="7" t="str">
        <f>"341281198908180633"</f>
        <v>341281198908180633</v>
      </c>
      <c r="D69" s="7">
        <v>2013120230</v>
      </c>
      <c r="E69" s="7">
        <v>0</v>
      </c>
      <c r="F69" s="7"/>
    </row>
    <row r="70" spans="1:6" ht="15" customHeight="1">
      <c r="A70" s="5">
        <v>68</v>
      </c>
      <c r="B70" s="8" t="s">
        <v>1</v>
      </c>
      <c r="C70" s="7" t="str">
        <f>"341281198602179015"</f>
        <v>341281198602179015</v>
      </c>
      <c r="D70" s="7">
        <v>2013120305</v>
      </c>
      <c r="E70" s="7">
        <v>0</v>
      </c>
      <c r="F70" s="7"/>
    </row>
    <row r="71" spans="1:6" ht="15" customHeight="1">
      <c r="A71" s="5">
        <v>69</v>
      </c>
      <c r="B71" s="8" t="s">
        <v>2</v>
      </c>
      <c r="C71" s="7" t="str">
        <f>"341281198708272437"</f>
        <v>341281198708272437</v>
      </c>
      <c r="D71" s="7">
        <v>2013120411</v>
      </c>
      <c r="E71" s="7">
        <v>73</v>
      </c>
      <c r="F71" s="7"/>
    </row>
    <row r="72" spans="1:6" ht="15" customHeight="1">
      <c r="A72" s="5">
        <v>70</v>
      </c>
      <c r="B72" s="8" t="s">
        <v>2</v>
      </c>
      <c r="C72" s="7" t="str">
        <f>"34128119821209477X"</f>
        <v>34128119821209477X</v>
      </c>
      <c r="D72" s="7">
        <v>2013120420</v>
      </c>
      <c r="E72" s="7">
        <v>72</v>
      </c>
      <c r="F72" s="7"/>
    </row>
    <row r="73" spans="1:6" ht="15" customHeight="1">
      <c r="A73" s="5">
        <v>71</v>
      </c>
      <c r="B73" s="8" t="s">
        <v>2</v>
      </c>
      <c r="C73" s="7" t="str">
        <f>"341281198807250655"</f>
        <v>341281198807250655</v>
      </c>
      <c r="D73" s="7">
        <v>2013120530</v>
      </c>
      <c r="E73" s="7">
        <v>71</v>
      </c>
      <c r="F73" s="7"/>
    </row>
    <row r="74" spans="1:6" ht="15" customHeight="1">
      <c r="A74" s="5">
        <v>72</v>
      </c>
      <c r="B74" s="8" t="s">
        <v>2</v>
      </c>
      <c r="C74" s="7" t="str">
        <f>"341621198905151111"</f>
        <v>341621198905151111</v>
      </c>
      <c r="D74" s="7">
        <v>2013120407</v>
      </c>
      <c r="E74" s="7">
        <v>69</v>
      </c>
      <c r="F74" s="7"/>
    </row>
    <row r="75" spans="1:6" ht="15" customHeight="1">
      <c r="A75" s="5">
        <v>73</v>
      </c>
      <c r="B75" s="8" t="s">
        <v>2</v>
      </c>
      <c r="C75" s="7" t="str">
        <f>"341223199108142330"</f>
        <v>341223199108142330</v>
      </c>
      <c r="D75" s="7">
        <v>2013120511</v>
      </c>
      <c r="E75" s="7">
        <v>69</v>
      </c>
      <c r="F75" s="7"/>
    </row>
    <row r="76" spans="1:6" ht="15" customHeight="1">
      <c r="A76" s="5">
        <v>74</v>
      </c>
      <c r="B76" s="8" t="s">
        <v>2</v>
      </c>
      <c r="C76" s="7" t="str">
        <f>"341281198708110200"</f>
        <v>341281198708110200</v>
      </c>
      <c r="D76" s="7">
        <v>2013120513</v>
      </c>
      <c r="E76" s="7">
        <v>69</v>
      </c>
      <c r="F76" s="7"/>
    </row>
    <row r="77" spans="1:6" ht="15" customHeight="1">
      <c r="A77" s="5">
        <v>75</v>
      </c>
      <c r="B77" s="8" t="s">
        <v>2</v>
      </c>
      <c r="C77" s="7" t="str">
        <f>"341281198703118609"</f>
        <v>341281198703118609</v>
      </c>
      <c r="D77" s="7">
        <v>2013120424</v>
      </c>
      <c r="E77" s="7">
        <v>68</v>
      </c>
      <c r="F77" s="7"/>
    </row>
    <row r="78" spans="1:6" ht="15" customHeight="1">
      <c r="A78" s="5">
        <v>76</v>
      </c>
      <c r="B78" s="8" t="s">
        <v>2</v>
      </c>
      <c r="C78" s="7" t="str">
        <f>"341281198703293271"</f>
        <v>341281198703293271</v>
      </c>
      <c r="D78" s="7">
        <v>2013120515</v>
      </c>
      <c r="E78" s="7">
        <v>68</v>
      </c>
      <c r="F78" s="7"/>
    </row>
    <row r="79" spans="1:6" ht="15" customHeight="1">
      <c r="A79" s="5">
        <v>77</v>
      </c>
      <c r="B79" s="8" t="s">
        <v>2</v>
      </c>
      <c r="C79" s="7" t="str">
        <f>"341281199004158980"</f>
        <v>341281199004158980</v>
      </c>
      <c r="D79" s="7">
        <v>2013120317</v>
      </c>
      <c r="E79" s="7">
        <v>67</v>
      </c>
      <c r="F79" s="7"/>
    </row>
    <row r="80" spans="1:6" ht="15" customHeight="1">
      <c r="A80" s="5">
        <v>78</v>
      </c>
      <c r="B80" s="8" t="s">
        <v>2</v>
      </c>
      <c r="C80" s="7" t="str">
        <f>"341602199009140620"</f>
        <v>341602199009140620</v>
      </c>
      <c r="D80" s="7">
        <v>2013120401</v>
      </c>
      <c r="E80" s="7">
        <v>67</v>
      </c>
      <c r="F80" s="7"/>
    </row>
    <row r="81" spans="1:6" ht="15" customHeight="1">
      <c r="A81" s="5">
        <v>79</v>
      </c>
      <c r="B81" s="8" t="s">
        <v>2</v>
      </c>
      <c r="C81" s="7" t="str">
        <f>"341225199106236328"</f>
        <v>341225199106236328</v>
      </c>
      <c r="D81" s="7">
        <v>2013120412</v>
      </c>
      <c r="E81" s="7">
        <v>67</v>
      </c>
      <c r="F81" s="7"/>
    </row>
    <row r="82" spans="1:6" ht="15" customHeight="1">
      <c r="A82" s="5">
        <v>80</v>
      </c>
      <c r="B82" s="8" t="s">
        <v>16</v>
      </c>
      <c r="C82" s="7" t="str">
        <f>"341281198410036909"</f>
        <v>341281198410036909</v>
      </c>
      <c r="D82" s="7">
        <v>2013120309</v>
      </c>
      <c r="E82" s="7">
        <v>66</v>
      </c>
      <c r="F82" s="7"/>
    </row>
    <row r="83" spans="1:6" ht="15" customHeight="1">
      <c r="A83" s="5">
        <v>81</v>
      </c>
      <c r="B83" s="8" t="s">
        <v>2</v>
      </c>
      <c r="C83" s="7" t="str">
        <f>"341602198808092448"</f>
        <v>341602198808092448</v>
      </c>
      <c r="D83" s="7">
        <v>2013120503</v>
      </c>
      <c r="E83" s="7">
        <v>66</v>
      </c>
      <c r="F83" s="7"/>
    </row>
    <row r="84" spans="1:6" ht="15" customHeight="1">
      <c r="A84" s="5">
        <v>82</v>
      </c>
      <c r="B84" s="8" t="s">
        <v>2</v>
      </c>
      <c r="C84" s="7" t="str">
        <f>"341281199001012548"</f>
        <v>341281199001012548</v>
      </c>
      <c r="D84" s="7">
        <v>2013120508</v>
      </c>
      <c r="E84" s="7">
        <v>66</v>
      </c>
      <c r="F84" s="7"/>
    </row>
    <row r="85" spans="1:6" ht="15" customHeight="1">
      <c r="A85" s="5">
        <v>83</v>
      </c>
      <c r="B85" s="8" t="s">
        <v>2</v>
      </c>
      <c r="C85" s="7" t="str">
        <f>"341281198802025977"</f>
        <v>341281198802025977</v>
      </c>
      <c r="D85" s="7">
        <v>2013120415</v>
      </c>
      <c r="E85" s="7">
        <v>65</v>
      </c>
      <c r="F85" s="7"/>
    </row>
    <row r="86" spans="1:6" ht="15" customHeight="1">
      <c r="A86" s="5">
        <v>84</v>
      </c>
      <c r="B86" s="8" t="s">
        <v>2</v>
      </c>
      <c r="C86" s="7" t="str">
        <f>"34212619810916585X"</f>
        <v>34212619810916585X</v>
      </c>
      <c r="D86" s="7">
        <v>2013120422</v>
      </c>
      <c r="E86" s="7">
        <v>65</v>
      </c>
      <c r="F86" s="7"/>
    </row>
    <row r="87" spans="1:6" ht="15" customHeight="1">
      <c r="A87" s="5">
        <v>85</v>
      </c>
      <c r="B87" s="8" t="s">
        <v>2</v>
      </c>
      <c r="C87" s="7" t="str">
        <f>"341281198908080480"</f>
        <v>341281198908080480</v>
      </c>
      <c r="D87" s="7">
        <v>2013120526</v>
      </c>
      <c r="E87" s="7">
        <v>65</v>
      </c>
      <c r="F87" s="7"/>
    </row>
    <row r="88" spans="1:6" ht="15" customHeight="1">
      <c r="A88" s="5">
        <v>86</v>
      </c>
      <c r="B88" s="8" t="s">
        <v>2</v>
      </c>
      <c r="C88" s="7" t="str">
        <f>"34128119881011745X"</f>
        <v>34128119881011745X</v>
      </c>
      <c r="D88" s="7">
        <v>2013120323</v>
      </c>
      <c r="E88" s="7">
        <v>64</v>
      </c>
      <c r="F88" s="7"/>
    </row>
    <row r="89" spans="1:6" ht="15" customHeight="1">
      <c r="A89" s="5">
        <v>87</v>
      </c>
      <c r="B89" s="8" t="s">
        <v>2</v>
      </c>
      <c r="C89" s="7" t="str">
        <f>"341224199009030428"</f>
        <v>341224199009030428</v>
      </c>
      <c r="D89" s="7">
        <v>2013120324</v>
      </c>
      <c r="E89" s="7">
        <v>64</v>
      </c>
      <c r="F89" s="7"/>
    </row>
    <row r="90" spans="1:6" ht="15" customHeight="1">
      <c r="A90" s="5">
        <v>88</v>
      </c>
      <c r="B90" s="8" t="s">
        <v>2</v>
      </c>
      <c r="C90" s="7" t="str">
        <f>"341224199011109872"</f>
        <v>341224199011109872</v>
      </c>
      <c r="D90" s="7">
        <v>2013120328</v>
      </c>
      <c r="E90" s="7">
        <v>64</v>
      </c>
      <c r="F90" s="7"/>
    </row>
    <row r="91" spans="1:6" ht="15" customHeight="1">
      <c r="A91" s="5">
        <v>89</v>
      </c>
      <c r="B91" s="8" t="s">
        <v>2</v>
      </c>
      <c r="C91" s="7" t="str">
        <f>"340621198603266617"</f>
        <v>340621198603266617</v>
      </c>
      <c r="D91" s="7">
        <v>2013120409</v>
      </c>
      <c r="E91" s="7">
        <v>64</v>
      </c>
      <c r="F91" s="7"/>
    </row>
    <row r="92" spans="1:6" ht="15" customHeight="1">
      <c r="A92" s="5">
        <v>90</v>
      </c>
      <c r="B92" s="8" t="s">
        <v>2</v>
      </c>
      <c r="C92" s="7" t="str">
        <f>"341223198402153511"</f>
        <v>341223198402153511</v>
      </c>
      <c r="D92" s="7">
        <v>2013120501</v>
      </c>
      <c r="E92" s="7">
        <v>64</v>
      </c>
      <c r="F92" s="7"/>
    </row>
    <row r="93" spans="1:6" ht="15" customHeight="1">
      <c r="A93" s="5">
        <v>91</v>
      </c>
      <c r="B93" s="8" t="s">
        <v>2</v>
      </c>
      <c r="C93" s="7" t="str">
        <f>"341623199110102049"</f>
        <v>341623199110102049</v>
      </c>
      <c r="D93" s="7">
        <v>2013120510</v>
      </c>
      <c r="E93" s="7">
        <v>64</v>
      </c>
      <c r="F93" s="7"/>
    </row>
    <row r="94" spans="1:6" ht="15" customHeight="1">
      <c r="A94" s="5">
        <v>92</v>
      </c>
      <c r="B94" s="8" t="s">
        <v>2</v>
      </c>
      <c r="C94" s="7" t="str">
        <f>"34122219861126553X"</f>
        <v>34122219861126553X</v>
      </c>
      <c r="D94" s="7">
        <v>2013120505</v>
      </c>
      <c r="E94" s="7">
        <v>63</v>
      </c>
      <c r="F94" s="7"/>
    </row>
    <row r="95" spans="1:6" ht="15" customHeight="1">
      <c r="A95" s="5">
        <v>93</v>
      </c>
      <c r="B95" s="8" t="s">
        <v>2</v>
      </c>
      <c r="C95" s="7" t="str">
        <f>"341227199007069600"</f>
        <v>341227199007069600</v>
      </c>
      <c r="D95" s="7">
        <v>2013120507</v>
      </c>
      <c r="E95" s="7">
        <v>63</v>
      </c>
      <c r="F95" s="7"/>
    </row>
    <row r="96" spans="1:6" ht="15" customHeight="1">
      <c r="A96" s="5">
        <v>94</v>
      </c>
      <c r="B96" s="8" t="s">
        <v>2</v>
      </c>
      <c r="C96" s="7" t="str">
        <f>"341281198410231552"</f>
        <v>341281198410231552</v>
      </c>
      <c r="D96" s="7">
        <v>2013120321</v>
      </c>
      <c r="E96" s="7">
        <v>62</v>
      </c>
      <c r="F96" s="7"/>
    </row>
    <row r="97" spans="1:6" ht="15" customHeight="1">
      <c r="A97" s="5">
        <v>95</v>
      </c>
      <c r="B97" s="8" t="s">
        <v>2</v>
      </c>
      <c r="C97" s="7" t="str">
        <f>"341281199112134222"</f>
        <v>341281199112134222</v>
      </c>
      <c r="D97" s="7">
        <v>2013120329</v>
      </c>
      <c r="E97" s="7">
        <v>62</v>
      </c>
      <c r="F97" s="7"/>
    </row>
    <row r="98" spans="1:6" ht="15" customHeight="1">
      <c r="A98" s="5">
        <v>96</v>
      </c>
      <c r="B98" s="8" t="s">
        <v>2</v>
      </c>
      <c r="C98" s="7" t="str">
        <f>"341281198608168763"</f>
        <v>341281198608168763</v>
      </c>
      <c r="D98" s="7">
        <v>2013120517</v>
      </c>
      <c r="E98" s="7">
        <v>62</v>
      </c>
      <c r="F98" s="7"/>
    </row>
    <row r="99" spans="1:6" ht="15" customHeight="1">
      <c r="A99" s="5">
        <v>97</v>
      </c>
      <c r="B99" s="8" t="s">
        <v>2</v>
      </c>
      <c r="C99" s="7" t="str">
        <f>"341221199106208532"</f>
        <v>341221199106208532</v>
      </c>
      <c r="D99" s="7">
        <v>2013120525</v>
      </c>
      <c r="E99" s="7">
        <v>62</v>
      </c>
      <c r="F99" s="7"/>
    </row>
    <row r="100" spans="1:6" ht="15" customHeight="1">
      <c r="A100" s="5">
        <v>98</v>
      </c>
      <c r="B100" s="8" t="s">
        <v>2</v>
      </c>
      <c r="C100" s="7" t="str">
        <f>"342222198803010014"</f>
        <v>342222198803010014</v>
      </c>
      <c r="D100" s="7">
        <v>2013120405</v>
      </c>
      <c r="E100" s="7">
        <v>61</v>
      </c>
      <c r="F100" s="7"/>
    </row>
    <row r="101" spans="1:6" ht="15" customHeight="1">
      <c r="A101" s="5">
        <v>99</v>
      </c>
      <c r="B101" s="8" t="s">
        <v>2</v>
      </c>
      <c r="C101" s="7" t="str">
        <f>"341281198610066096"</f>
        <v>341281198610066096</v>
      </c>
      <c r="D101" s="7">
        <v>2013120418</v>
      </c>
      <c r="E101" s="7">
        <v>61</v>
      </c>
      <c r="F101" s="9" t="s">
        <v>14</v>
      </c>
    </row>
    <row r="102" spans="1:6" ht="15" customHeight="1">
      <c r="A102" s="5">
        <v>100</v>
      </c>
      <c r="B102" s="8" t="s">
        <v>16</v>
      </c>
      <c r="C102" s="7" t="str">
        <f>"341281198801090179"</f>
        <v>341281198801090179</v>
      </c>
      <c r="D102" s="7">
        <v>2013120310</v>
      </c>
      <c r="E102" s="7">
        <v>60</v>
      </c>
      <c r="F102" s="7"/>
    </row>
    <row r="103" spans="1:6" ht="15" customHeight="1">
      <c r="A103" s="5">
        <v>101</v>
      </c>
      <c r="B103" s="8" t="s">
        <v>2</v>
      </c>
      <c r="C103" s="7" t="str">
        <f>"341281199001080903"</f>
        <v>341281199001080903</v>
      </c>
      <c r="D103" s="7">
        <v>2013120315</v>
      </c>
      <c r="E103" s="7">
        <v>60</v>
      </c>
      <c r="F103" s="7"/>
    </row>
    <row r="104" spans="1:6" ht="15" customHeight="1">
      <c r="A104" s="5">
        <v>102</v>
      </c>
      <c r="B104" s="8" t="s">
        <v>2</v>
      </c>
      <c r="C104" s="7" t="str">
        <f>"341281198706032122"</f>
        <v>341281198706032122</v>
      </c>
      <c r="D104" s="7">
        <v>2013120320</v>
      </c>
      <c r="E104" s="7">
        <v>60</v>
      </c>
      <c r="F104" s="7"/>
    </row>
    <row r="105" spans="1:6" ht="15" customHeight="1">
      <c r="A105" s="5">
        <v>103</v>
      </c>
      <c r="B105" s="8" t="s">
        <v>2</v>
      </c>
      <c r="C105" s="7" t="str">
        <f>"341281198711100644"</f>
        <v>341281198711100644</v>
      </c>
      <c r="D105" s="7">
        <v>2013120519</v>
      </c>
      <c r="E105" s="7">
        <v>60</v>
      </c>
      <c r="F105" s="7"/>
    </row>
    <row r="106" spans="1:6" ht="15" customHeight="1">
      <c r="A106" s="5">
        <v>104</v>
      </c>
      <c r="B106" s="8" t="s">
        <v>2</v>
      </c>
      <c r="C106" s="7" t="str">
        <f>"341281199203030840"</f>
        <v>341281199203030840</v>
      </c>
      <c r="D106" s="7">
        <v>2013120524</v>
      </c>
      <c r="E106" s="7">
        <v>60</v>
      </c>
      <c r="F106" s="7"/>
    </row>
    <row r="107" spans="1:6" ht="15" customHeight="1">
      <c r="A107" s="5">
        <v>105</v>
      </c>
      <c r="B107" s="8" t="s">
        <v>2</v>
      </c>
      <c r="C107" s="7" t="str">
        <f>"341281198701012632"</f>
        <v>341281198701012632</v>
      </c>
      <c r="D107" s="7">
        <v>2013120528</v>
      </c>
      <c r="E107" s="7">
        <v>60</v>
      </c>
      <c r="F107" s="7"/>
    </row>
    <row r="108" spans="1:6" ht="15" customHeight="1">
      <c r="A108" s="5">
        <v>106</v>
      </c>
      <c r="B108" s="8" t="s">
        <v>2</v>
      </c>
      <c r="C108" s="7" t="str">
        <f>"341281198709226563"</f>
        <v>341281198709226563</v>
      </c>
      <c r="D108" s="7">
        <v>2013120318</v>
      </c>
      <c r="E108" s="7">
        <v>59</v>
      </c>
      <c r="F108" s="9" t="s">
        <v>14</v>
      </c>
    </row>
    <row r="109" spans="1:6" ht="15" customHeight="1">
      <c r="A109" s="5">
        <v>107</v>
      </c>
      <c r="B109" s="8" t="s">
        <v>2</v>
      </c>
      <c r="C109" s="7" t="str">
        <f>"341281198503308408"</f>
        <v>341281198503308408</v>
      </c>
      <c r="D109" s="7">
        <v>2013120421</v>
      </c>
      <c r="E109" s="7">
        <v>59</v>
      </c>
      <c r="F109" s="7"/>
    </row>
    <row r="110" spans="1:6" ht="15" customHeight="1">
      <c r="A110" s="5">
        <v>108</v>
      </c>
      <c r="B110" s="8" t="s">
        <v>2</v>
      </c>
      <c r="C110" s="7" t="str">
        <f>"411421198712160051"</f>
        <v>411421198712160051</v>
      </c>
      <c r="D110" s="7">
        <v>2013120322</v>
      </c>
      <c r="E110" s="7">
        <v>58</v>
      </c>
      <c r="F110" s="7"/>
    </row>
    <row r="111" spans="1:6" ht="15" customHeight="1">
      <c r="A111" s="5">
        <v>109</v>
      </c>
      <c r="B111" s="8" t="s">
        <v>2</v>
      </c>
      <c r="C111" s="7" t="str">
        <f>"34122319891001303X"</f>
        <v>34122319891001303X</v>
      </c>
      <c r="D111" s="7">
        <v>2013120408</v>
      </c>
      <c r="E111" s="7">
        <v>58</v>
      </c>
      <c r="F111" s="7"/>
    </row>
    <row r="112" spans="1:6" ht="15" customHeight="1">
      <c r="A112" s="5">
        <v>110</v>
      </c>
      <c r="B112" s="8" t="s">
        <v>2</v>
      </c>
      <c r="C112" s="7" t="str">
        <f>"341281199007176586"</f>
        <v>341281199007176586</v>
      </c>
      <c r="D112" s="7">
        <v>2013120502</v>
      </c>
      <c r="E112" s="7">
        <v>58</v>
      </c>
      <c r="F112" s="7"/>
    </row>
    <row r="113" spans="1:6" ht="15" customHeight="1">
      <c r="A113" s="5">
        <v>111</v>
      </c>
      <c r="B113" s="8" t="s">
        <v>2</v>
      </c>
      <c r="C113" s="7" t="str">
        <f>"341281198808010047"</f>
        <v>341281198808010047</v>
      </c>
      <c r="D113" s="7">
        <v>2013120604</v>
      </c>
      <c r="E113" s="7">
        <v>58</v>
      </c>
      <c r="F113" s="7"/>
    </row>
    <row r="114" spans="1:6" ht="15" customHeight="1">
      <c r="A114" s="5">
        <v>112</v>
      </c>
      <c r="B114" s="8" t="s">
        <v>2</v>
      </c>
      <c r="C114" s="7" t="str">
        <f>"341281198911258657"</f>
        <v>341281198911258657</v>
      </c>
      <c r="D114" s="7">
        <v>2013120402</v>
      </c>
      <c r="E114" s="7">
        <v>57</v>
      </c>
      <c r="F114" s="7"/>
    </row>
    <row r="115" spans="1:6" ht="15" customHeight="1">
      <c r="A115" s="5">
        <v>113</v>
      </c>
      <c r="B115" s="8" t="s">
        <v>2</v>
      </c>
      <c r="C115" s="7" t="str">
        <f>"341281198311180710"</f>
        <v>341281198311180710</v>
      </c>
      <c r="D115" s="7">
        <v>2013120406</v>
      </c>
      <c r="E115" s="7">
        <v>57</v>
      </c>
      <c r="F115" s="7"/>
    </row>
    <row r="116" spans="1:6" ht="15" customHeight="1">
      <c r="A116" s="5">
        <v>114</v>
      </c>
      <c r="B116" s="8" t="s">
        <v>2</v>
      </c>
      <c r="C116" s="7" t="str">
        <f>"341281198909307464"</f>
        <v>341281198909307464</v>
      </c>
      <c r="D116" s="7">
        <v>2013120416</v>
      </c>
      <c r="E116" s="7">
        <v>57</v>
      </c>
      <c r="F116" s="7"/>
    </row>
    <row r="117" spans="1:6" ht="15" customHeight="1">
      <c r="A117" s="5">
        <v>115</v>
      </c>
      <c r="B117" s="8" t="s">
        <v>2</v>
      </c>
      <c r="C117" s="7" t="str">
        <f>"341281198403302439"</f>
        <v>341281198403302439</v>
      </c>
      <c r="D117" s="7">
        <v>2013120425</v>
      </c>
      <c r="E117" s="7">
        <v>57</v>
      </c>
      <c r="F117" s="7"/>
    </row>
    <row r="118" spans="1:6" ht="15" customHeight="1">
      <c r="A118" s="5">
        <v>116</v>
      </c>
      <c r="B118" s="8" t="s">
        <v>2</v>
      </c>
      <c r="C118" s="7" t="str">
        <f>"341223198908284121"</f>
        <v>341223198908284121</v>
      </c>
      <c r="D118" s="7">
        <v>2013120428</v>
      </c>
      <c r="E118" s="7">
        <v>57</v>
      </c>
      <c r="F118" s="7"/>
    </row>
    <row r="119" spans="1:6" ht="15" customHeight="1">
      <c r="A119" s="5">
        <v>117</v>
      </c>
      <c r="B119" s="8" t="s">
        <v>2</v>
      </c>
      <c r="C119" s="7" t="str">
        <f>"34128119900416212X"</f>
        <v>34128119900416212X</v>
      </c>
      <c r="D119" s="7">
        <v>2013120512</v>
      </c>
      <c r="E119" s="7">
        <v>57</v>
      </c>
      <c r="F119" s="7"/>
    </row>
    <row r="120" spans="1:6" ht="15" customHeight="1">
      <c r="A120" s="5">
        <v>118</v>
      </c>
      <c r="B120" s="8" t="s">
        <v>2</v>
      </c>
      <c r="C120" s="7" t="str">
        <f>"341621199103270084"</f>
        <v>341621199103270084</v>
      </c>
      <c r="D120" s="7">
        <v>2013120518</v>
      </c>
      <c r="E120" s="7">
        <v>57</v>
      </c>
      <c r="F120" s="7"/>
    </row>
    <row r="121" spans="1:6" ht="15" customHeight="1">
      <c r="A121" s="5">
        <v>119</v>
      </c>
      <c r="B121" s="8" t="s">
        <v>2</v>
      </c>
      <c r="C121" s="7" t="str">
        <f>"341223199006290025"</f>
        <v>341223199006290025</v>
      </c>
      <c r="D121" s="7">
        <v>2013120521</v>
      </c>
      <c r="E121" s="7">
        <v>57</v>
      </c>
      <c r="F121" s="7"/>
    </row>
    <row r="122" spans="1:6" ht="15" customHeight="1">
      <c r="A122" s="5">
        <v>120</v>
      </c>
      <c r="B122" s="8" t="s">
        <v>2</v>
      </c>
      <c r="C122" s="7" t="str">
        <f>"341281198311160066"</f>
        <v>341281198311160066</v>
      </c>
      <c r="D122" s="7">
        <v>2013120605</v>
      </c>
      <c r="E122" s="7">
        <v>57</v>
      </c>
      <c r="F122" s="7"/>
    </row>
    <row r="123" spans="1:6" ht="15" customHeight="1">
      <c r="A123" s="5">
        <v>121</v>
      </c>
      <c r="B123" s="8" t="s">
        <v>2</v>
      </c>
      <c r="C123" s="7" t="str">
        <f>"341281199005128492"</f>
        <v>341281199005128492</v>
      </c>
      <c r="D123" s="7">
        <v>2013120417</v>
      </c>
      <c r="E123" s="7">
        <v>56</v>
      </c>
      <c r="F123" s="7"/>
    </row>
    <row r="124" spans="1:6" ht="15" customHeight="1">
      <c r="A124" s="5">
        <v>122</v>
      </c>
      <c r="B124" s="8" t="s">
        <v>2</v>
      </c>
      <c r="C124" s="7" t="str">
        <f>"340621198509156323"</f>
        <v>340621198509156323</v>
      </c>
      <c r="D124" s="7">
        <v>2013120522</v>
      </c>
      <c r="E124" s="7">
        <v>56</v>
      </c>
      <c r="F124" s="7"/>
    </row>
    <row r="125" spans="1:6" ht="15" customHeight="1">
      <c r="A125" s="5">
        <v>123</v>
      </c>
      <c r="B125" s="8" t="s">
        <v>2</v>
      </c>
      <c r="C125" s="7" t="str">
        <f>"420321198811203147"</f>
        <v>420321198811203147</v>
      </c>
      <c r="D125" s="7">
        <v>2013120529</v>
      </c>
      <c r="E125" s="7">
        <v>56</v>
      </c>
      <c r="F125" s="7"/>
    </row>
    <row r="126" spans="1:6" ht="15" customHeight="1">
      <c r="A126" s="5">
        <v>124</v>
      </c>
      <c r="B126" s="8" t="s">
        <v>2</v>
      </c>
      <c r="C126" s="7" t="str">
        <f>"341281198701110849"</f>
        <v>341281198701110849</v>
      </c>
      <c r="D126" s="7">
        <v>2013120520</v>
      </c>
      <c r="E126" s="7">
        <v>55</v>
      </c>
      <c r="F126" s="7"/>
    </row>
    <row r="127" spans="1:6" ht="15" customHeight="1">
      <c r="A127" s="5">
        <v>125</v>
      </c>
      <c r="B127" s="8" t="s">
        <v>2</v>
      </c>
      <c r="C127" s="7" t="str">
        <f>"341281198907170329"</f>
        <v>341281198907170329</v>
      </c>
      <c r="D127" s="7">
        <v>2013120606</v>
      </c>
      <c r="E127" s="7">
        <v>55</v>
      </c>
      <c r="F127" s="7"/>
    </row>
    <row r="128" spans="1:6" ht="15" customHeight="1">
      <c r="A128" s="5">
        <v>126</v>
      </c>
      <c r="B128" s="8" t="s">
        <v>2</v>
      </c>
      <c r="C128" s="7" t="str">
        <f>"341227198810211042"</f>
        <v>341227198810211042</v>
      </c>
      <c r="D128" s="7">
        <v>2013120410</v>
      </c>
      <c r="E128" s="7">
        <v>54</v>
      </c>
      <c r="F128" s="9" t="s">
        <v>14</v>
      </c>
    </row>
    <row r="129" spans="1:6" ht="15" customHeight="1">
      <c r="A129" s="5">
        <v>127</v>
      </c>
      <c r="B129" s="8" t="s">
        <v>2</v>
      </c>
      <c r="C129" s="7" t="str">
        <f>"341281198706240642"</f>
        <v>341281198706240642</v>
      </c>
      <c r="D129" s="7">
        <v>2013120426</v>
      </c>
      <c r="E129" s="7">
        <v>54</v>
      </c>
      <c r="F129" s="7"/>
    </row>
    <row r="130" spans="1:6" ht="15" customHeight="1">
      <c r="A130" s="5">
        <v>128</v>
      </c>
      <c r="B130" s="8" t="s">
        <v>2</v>
      </c>
      <c r="C130" s="7" t="str">
        <f>"341281198910020188"</f>
        <v>341281198910020188</v>
      </c>
      <c r="D130" s="7">
        <v>2013120427</v>
      </c>
      <c r="E130" s="7">
        <v>54</v>
      </c>
      <c r="F130" s="7"/>
    </row>
    <row r="131" spans="1:6" ht="15" customHeight="1">
      <c r="A131" s="5">
        <v>129</v>
      </c>
      <c r="B131" s="8" t="s">
        <v>2</v>
      </c>
      <c r="C131" s="7" t="str">
        <f>"341224198610108711"</f>
        <v>341224198610108711</v>
      </c>
      <c r="D131" s="7">
        <v>2013120523</v>
      </c>
      <c r="E131" s="7">
        <v>54</v>
      </c>
      <c r="F131" s="7"/>
    </row>
    <row r="132" spans="1:6" ht="15" customHeight="1">
      <c r="A132" s="5">
        <v>130</v>
      </c>
      <c r="B132" s="8" t="s">
        <v>2</v>
      </c>
      <c r="C132" s="7" t="str">
        <f>"341281199012039068"</f>
        <v>341281199012039068</v>
      </c>
      <c r="D132" s="7">
        <v>2013120602</v>
      </c>
      <c r="E132" s="7">
        <v>54</v>
      </c>
      <c r="F132" s="7"/>
    </row>
    <row r="133" spans="1:6" ht="15" customHeight="1">
      <c r="A133" s="5">
        <v>131</v>
      </c>
      <c r="B133" s="8" t="s">
        <v>2</v>
      </c>
      <c r="C133" s="7" t="str">
        <f>"341223199206180226"</f>
        <v>341223199206180226</v>
      </c>
      <c r="D133" s="7">
        <v>2013120311</v>
      </c>
      <c r="E133" s="7">
        <v>53</v>
      </c>
      <c r="F133" s="7"/>
    </row>
    <row r="134" spans="1:6" ht="15" customHeight="1">
      <c r="A134" s="5">
        <v>132</v>
      </c>
      <c r="B134" s="8" t="s">
        <v>2</v>
      </c>
      <c r="C134" s="7" t="str">
        <f>"341281199102280322"</f>
        <v>341281199102280322</v>
      </c>
      <c r="D134" s="7">
        <v>2013120314</v>
      </c>
      <c r="E134" s="7">
        <v>53</v>
      </c>
      <c r="F134" s="7"/>
    </row>
    <row r="135" spans="1:6" ht="15" customHeight="1">
      <c r="A135" s="5">
        <v>133</v>
      </c>
      <c r="B135" s="8" t="s">
        <v>2</v>
      </c>
      <c r="C135" s="7" t="str">
        <f>"341224198006280224"</f>
        <v>341224198006280224</v>
      </c>
      <c r="D135" s="7">
        <v>2013120506</v>
      </c>
      <c r="E135" s="7">
        <v>53</v>
      </c>
      <c r="F135" s="7"/>
    </row>
    <row r="136" spans="1:6" ht="15" customHeight="1">
      <c r="A136" s="5">
        <v>134</v>
      </c>
      <c r="B136" s="8" t="s">
        <v>2</v>
      </c>
      <c r="C136" s="7" t="str">
        <f>"341281198709109025"</f>
        <v>341281198709109025</v>
      </c>
      <c r="D136" s="7">
        <v>2013120514</v>
      </c>
      <c r="E136" s="7">
        <v>53</v>
      </c>
      <c r="F136" s="7"/>
    </row>
    <row r="137" spans="1:6" ht="15" customHeight="1">
      <c r="A137" s="5">
        <v>135</v>
      </c>
      <c r="B137" s="8" t="s">
        <v>2</v>
      </c>
      <c r="C137" s="7" t="str">
        <f>"341281198702103253"</f>
        <v>341281198702103253</v>
      </c>
      <c r="D137" s="7">
        <v>2013120419</v>
      </c>
      <c r="E137" s="7">
        <v>52</v>
      </c>
      <c r="F137" s="7"/>
    </row>
    <row r="138" spans="1:6" ht="15" customHeight="1">
      <c r="A138" s="5">
        <v>136</v>
      </c>
      <c r="B138" s="8" t="s">
        <v>2</v>
      </c>
      <c r="C138" s="7" t="str">
        <f>"341281198912132466"</f>
        <v>341281198912132466</v>
      </c>
      <c r="D138" s="7">
        <v>2013120403</v>
      </c>
      <c r="E138" s="7">
        <v>51</v>
      </c>
      <c r="F138" s="7"/>
    </row>
    <row r="139" spans="1:6" ht="15" customHeight="1">
      <c r="A139" s="5">
        <v>137</v>
      </c>
      <c r="B139" s="8" t="s">
        <v>2</v>
      </c>
      <c r="C139" s="7" t="str">
        <f>"341281198606066966"</f>
        <v>341281198606066966</v>
      </c>
      <c r="D139" s="7">
        <v>2013120603</v>
      </c>
      <c r="E139" s="7">
        <v>51</v>
      </c>
      <c r="F139" s="9" t="s">
        <v>14</v>
      </c>
    </row>
    <row r="140" spans="1:6" ht="15" customHeight="1">
      <c r="A140" s="5">
        <v>138</v>
      </c>
      <c r="B140" s="8" t="s">
        <v>2</v>
      </c>
      <c r="C140" s="7" t="str">
        <f>"341281198810110725"</f>
        <v>341281198810110725</v>
      </c>
      <c r="D140" s="7">
        <v>2013120312</v>
      </c>
      <c r="E140" s="7">
        <v>49</v>
      </c>
      <c r="F140" s="7"/>
    </row>
    <row r="141" spans="1:6" ht="15" customHeight="1">
      <c r="A141" s="5">
        <v>139</v>
      </c>
      <c r="B141" s="8" t="s">
        <v>2</v>
      </c>
      <c r="C141" s="7" t="str">
        <f>"341281199003066582"</f>
        <v>341281199003066582</v>
      </c>
      <c r="D141" s="7">
        <v>2013120316</v>
      </c>
      <c r="E141" s="7">
        <v>49</v>
      </c>
      <c r="F141" s="7"/>
    </row>
    <row r="142" spans="1:6" ht="15" customHeight="1">
      <c r="A142" s="5">
        <v>140</v>
      </c>
      <c r="B142" s="8" t="s">
        <v>2</v>
      </c>
      <c r="C142" s="7" t="str">
        <f>"342126198208280028"</f>
        <v>342126198208280028</v>
      </c>
      <c r="D142" s="7">
        <v>2013120430</v>
      </c>
      <c r="E142" s="7">
        <v>49</v>
      </c>
      <c r="F142" s="7"/>
    </row>
    <row r="143" spans="1:6" ht="15" customHeight="1">
      <c r="A143" s="5">
        <v>141</v>
      </c>
      <c r="B143" s="8" t="s">
        <v>2</v>
      </c>
      <c r="C143" s="7" t="str">
        <f>"340826198911050896"</f>
        <v>340826198911050896</v>
      </c>
      <c r="D143" s="7">
        <v>2013120313</v>
      </c>
      <c r="E143" s="7">
        <v>48</v>
      </c>
      <c r="F143" s="7"/>
    </row>
    <row r="144" spans="1:6" ht="15" customHeight="1">
      <c r="A144" s="5">
        <v>142</v>
      </c>
      <c r="B144" s="8" t="s">
        <v>2</v>
      </c>
      <c r="C144" s="7" t="str">
        <f>"341281199003010829"</f>
        <v>341281199003010829</v>
      </c>
      <c r="D144" s="7">
        <v>2013120319</v>
      </c>
      <c r="E144" s="7">
        <v>46</v>
      </c>
      <c r="F144" s="7"/>
    </row>
    <row r="145" spans="1:6" ht="15" customHeight="1">
      <c r="A145" s="5">
        <v>143</v>
      </c>
      <c r="B145" s="8" t="s">
        <v>2</v>
      </c>
      <c r="C145" s="7" t="str">
        <f>"341281198810053783"</f>
        <v>341281198810053783</v>
      </c>
      <c r="D145" s="7">
        <v>2013120509</v>
      </c>
      <c r="E145" s="7">
        <v>44</v>
      </c>
      <c r="F145" s="7"/>
    </row>
    <row r="146" spans="1:6" ht="15" customHeight="1">
      <c r="A146" s="5">
        <v>144</v>
      </c>
      <c r="B146" s="8" t="s">
        <v>2</v>
      </c>
      <c r="C146" s="7" t="str">
        <f>"341281198807100868"</f>
        <v>341281198807100868</v>
      </c>
      <c r="D146" s="7">
        <v>2013120325</v>
      </c>
      <c r="E146" s="7">
        <v>39</v>
      </c>
      <c r="F146" s="7"/>
    </row>
    <row r="147" spans="1:6" ht="15" customHeight="1">
      <c r="A147" s="5">
        <v>145</v>
      </c>
      <c r="B147" s="8" t="s">
        <v>2</v>
      </c>
      <c r="C147" s="7" t="str">
        <f>"340322197812156030"</f>
        <v>340322197812156030</v>
      </c>
      <c r="D147" s="7">
        <v>2013120326</v>
      </c>
      <c r="E147" s="7">
        <v>0</v>
      </c>
      <c r="F147" s="7"/>
    </row>
    <row r="148" spans="1:6" ht="15" customHeight="1">
      <c r="A148" s="5">
        <v>146</v>
      </c>
      <c r="B148" s="8" t="s">
        <v>2</v>
      </c>
      <c r="C148" s="7" t="str">
        <f>"341281198811295733"</f>
        <v>341281198811295733</v>
      </c>
      <c r="D148" s="7">
        <v>2013120327</v>
      </c>
      <c r="E148" s="7">
        <v>0</v>
      </c>
      <c r="F148" s="7"/>
    </row>
    <row r="149" spans="1:6" ht="15" customHeight="1">
      <c r="A149" s="5">
        <v>147</v>
      </c>
      <c r="B149" s="8" t="s">
        <v>2</v>
      </c>
      <c r="C149" s="7" t="str">
        <f>"341222199012229005"</f>
        <v>341222199012229005</v>
      </c>
      <c r="D149" s="7">
        <v>2013120330</v>
      </c>
      <c r="E149" s="7">
        <v>0</v>
      </c>
      <c r="F149" s="7"/>
    </row>
    <row r="150" spans="1:6" ht="15" customHeight="1">
      <c r="A150" s="5">
        <v>148</v>
      </c>
      <c r="B150" s="8" t="s">
        <v>2</v>
      </c>
      <c r="C150" s="7" t="str">
        <f>"341202198910203149"</f>
        <v>341202198910203149</v>
      </c>
      <c r="D150" s="7">
        <v>2013120404</v>
      </c>
      <c r="E150" s="7">
        <v>0</v>
      </c>
      <c r="F150" s="7"/>
    </row>
    <row r="151" spans="1:6" ht="15" customHeight="1">
      <c r="A151" s="5">
        <v>149</v>
      </c>
      <c r="B151" s="8" t="s">
        <v>2</v>
      </c>
      <c r="C151" s="7" t="str">
        <f>"341223198603110999"</f>
        <v>341223198603110999</v>
      </c>
      <c r="D151" s="7">
        <v>2013120413</v>
      </c>
      <c r="E151" s="7">
        <v>0</v>
      </c>
      <c r="F151" s="7"/>
    </row>
    <row r="152" spans="1:6" ht="15" customHeight="1">
      <c r="A152" s="5">
        <v>150</v>
      </c>
      <c r="B152" s="8" t="s">
        <v>2</v>
      </c>
      <c r="C152" s="7" t="str">
        <f>"341226198712080468"</f>
        <v>341226198712080468</v>
      </c>
      <c r="D152" s="7">
        <v>2013120414</v>
      </c>
      <c r="E152" s="7">
        <v>0</v>
      </c>
      <c r="F152" s="7"/>
    </row>
    <row r="153" spans="1:6" ht="15" customHeight="1">
      <c r="A153" s="5">
        <v>151</v>
      </c>
      <c r="B153" s="8" t="s">
        <v>2</v>
      </c>
      <c r="C153" s="7" t="str">
        <f>"341226198605015310"</f>
        <v>341226198605015310</v>
      </c>
      <c r="D153" s="7">
        <v>2013120423</v>
      </c>
      <c r="E153" s="7">
        <v>0</v>
      </c>
      <c r="F153" s="7"/>
    </row>
    <row r="154" spans="1:6" ht="15" customHeight="1">
      <c r="A154" s="5">
        <v>152</v>
      </c>
      <c r="B154" s="8" t="s">
        <v>2</v>
      </c>
      <c r="C154" s="7" t="str">
        <f>"370832198101056412"</f>
        <v>370832198101056412</v>
      </c>
      <c r="D154" s="7">
        <v>2013120429</v>
      </c>
      <c r="E154" s="7">
        <v>0</v>
      </c>
      <c r="F154" s="7"/>
    </row>
    <row r="155" spans="1:6" ht="15" customHeight="1">
      <c r="A155" s="5">
        <v>153</v>
      </c>
      <c r="B155" s="8" t="s">
        <v>2</v>
      </c>
      <c r="C155" s="7" t="str">
        <f>"34160219900526102X"</f>
        <v>34160219900526102X</v>
      </c>
      <c r="D155" s="7">
        <v>2013120504</v>
      </c>
      <c r="E155" s="7">
        <v>0</v>
      </c>
      <c r="F155" s="7"/>
    </row>
    <row r="156" spans="1:6" ht="15" customHeight="1">
      <c r="A156" s="5">
        <v>154</v>
      </c>
      <c r="B156" s="8" t="s">
        <v>2</v>
      </c>
      <c r="C156" s="7" t="str">
        <f>"341221198701282273"</f>
        <v>341221198701282273</v>
      </c>
      <c r="D156" s="7">
        <v>2013120516</v>
      </c>
      <c r="E156" s="7">
        <v>0</v>
      </c>
      <c r="F156" s="7"/>
    </row>
    <row r="157" spans="1:6" ht="15" customHeight="1">
      <c r="A157" s="5">
        <v>155</v>
      </c>
      <c r="B157" s="8" t="s">
        <v>2</v>
      </c>
      <c r="C157" s="7" t="str">
        <f>"341281198905295953"</f>
        <v>341281198905295953</v>
      </c>
      <c r="D157" s="7">
        <v>2013120527</v>
      </c>
      <c r="E157" s="7">
        <v>0</v>
      </c>
      <c r="F157" s="7"/>
    </row>
    <row r="158" spans="1:6" ht="15" customHeight="1">
      <c r="A158" s="5">
        <v>156</v>
      </c>
      <c r="B158" s="8" t="s">
        <v>2</v>
      </c>
      <c r="C158" s="7" t="str">
        <f>"34160219890920156X"</f>
        <v>34160219890920156X</v>
      </c>
      <c r="D158" s="7">
        <v>2013120601</v>
      </c>
      <c r="E158" s="7">
        <v>0</v>
      </c>
      <c r="F158" s="7"/>
    </row>
    <row r="159" spans="1:6" ht="15" customHeight="1">
      <c r="A159" s="5">
        <v>157</v>
      </c>
      <c r="B159" s="8" t="s">
        <v>3</v>
      </c>
      <c r="C159" s="7" t="str">
        <f>"342222198606090027"</f>
        <v>342222198606090027</v>
      </c>
      <c r="D159" s="7">
        <v>2013120710</v>
      </c>
      <c r="E159" s="7">
        <v>69</v>
      </c>
      <c r="F159" s="7"/>
    </row>
    <row r="160" spans="1:6" ht="15" customHeight="1">
      <c r="A160" s="5">
        <v>158</v>
      </c>
      <c r="B160" s="8" t="s">
        <v>3</v>
      </c>
      <c r="C160" s="7" t="str">
        <f>"340828199003105318"</f>
        <v>340828199003105318</v>
      </c>
      <c r="D160" s="7">
        <v>2013120616</v>
      </c>
      <c r="E160" s="7">
        <v>68</v>
      </c>
      <c r="F160" s="7"/>
    </row>
    <row r="161" spans="1:6" ht="15" customHeight="1">
      <c r="A161" s="5">
        <v>159</v>
      </c>
      <c r="B161" s="8" t="s">
        <v>3</v>
      </c>
      <c r="C161" s="7" t="str">
        <f>"341281198505253180"</f>
        <v>341281198505253180</v>
      </c>
      <c r="D161" s="7">
        <v>2013120702</v>
      </c>
      <c r="E161" s="7">
        <v>68</v>
      </c>
      <c r="F161" s="9" t="s">
        <v>14</v>
      </c>
    </row>
    <row r="162" spans="1:6" ht="15" customHeight="1">
      <c r="A162" s="5">
        <v>160</v>
      </c>
      <c r="B162" s="8" t="s">
        <v>3</v>
      </c>
      <c r="C162" s="7" t="str">
        <f>"41082319860419002X"</f>
        <v>41082319860419002X</v>
      </c>
      <c r="D162" s="7">
        <v>2013120615</v>
      </c>
      <c r="E162" s="7">
        <v>67</v>
      </c>
      <c r="F162" s="7"/>
    </row>
    <row r="163" spans="1:6" ht="15" customHeight="1">
      <c r="A163" s="5">
        <v>161</v>
      </c>
      <c r="B163" s="8" t="s">
        <v>3</v>
      </c>
      <c r="C163" s="7" t="str">
        <f>"341281199006181041"</f>
        <v>341281199006181041</v>
      </c>
      <c r="D163" s="7">
        <v>2013120621</v>
      </c>
      <c r="E163" s="7">
        <v>64</v>
      </c>
      <c r="F163" s="7"/>
    </row>
    <row r="164" spans="1:6" ht="15" customHeight="1">
      <c r="A164" s="5">
        <v>162</v>
      </c>
      <c r="B164" s="8" t="s">
        <v>3</v>
      </c>
      <c r="C164" s="7" t="str">
        <f>"341281199111170811"</f>
        <v>341281199111170811</v>
      </c>
      <c r="D164" s="7">
        <v>2013120713</v>
      </c>
      <c r="E164" s="7">
        <v>63</v>
      </c>
      <c r="F164" s="7"/>
    </row>
    <row r="165" spans="1:6" ht="15" customHeight="1">
      <c r="A165" s="5">
        <v>163</v>
      </c>
      <c r="B165" s="8" t="s">
        <v>3</v>
      </c>
      <c r="C165" s="7" t="str">
        <f>"341227199202130024"</f>
        <v>341227199202130024</v>
      </c>
      <c r="D165" s="7">
        <v>2013120721</v>
      </c>
      <c r="E165" s="7">
        <v>63</v>
      </c>
      <c r="F165" s="7"/>
    </row>
    <row r="166" spans="1:6" ht="15" customHeight="1">
      <c r="A166" s="5">
        <v>164</v>
      </c>
      <c r="B166" s="8" t="s">
        <v>3</v>
      </c>
      <c r="C166" s="7" t="str">
        <f>"341281198708230077"</f>
        <v>341281198708230077</v>
      </c>
      <c r="D166" s="7">
        <v>2013120612</v>
      </c>
      <c r="E166" s="7">
        <v>62</v>
      </c>
      <c r="F166" s="7"/>
    </row>
    <row r="167" spans="1:6" ht="15" customHeight="1">
      <c r="A167" s="5">
        <v>165</v>
      </c>
      <c r="B167" s="8" t="s">
        <v>3</v>
      </c>
      <c r="C167" s="7" t="str">
        <f>"341281198903148431"</f>
        <v>341281198903148431</v>
      </c>
      <c r="D167" s="7">
        <v>2013120623</v>
      </c>
      <c r="E167" s="7">
        <v>62</v>
      </c>
      <c r="F167" s="7"/>
    </row>
    <row r="168" spans="1:6" ht="15" customHeight="1">
      <c r="A168" s="5">
        <v>166</v>
      </c>
      <c r="B168" s="8" t="s">
        <v>3</v>
      </c>
      <c r="C168" s="7" t="str">
        <f>"341281198403222439"</f>
        <v>341281198403222439</v>
      </c>
      <c r="D168" s="7">
        <v>2013120701</v>
      </c>
      <c r="E168" s="7">
        <v>62</v>
      </c>
      <c r="F168" s="9" t="s">
        <v>17</v>
      </c>
    </row>
    <row r="169" spans="1:6" ht="15" customHeight="1">
      <c r="A169" s="5">
        <v>167</v>
      </c>
      <c r="B169" s="8" t="s">
        <v>18</v>
      </c>
      <c r="C169" s="7" t="str">
        <f>"341281199007260622"</f>
        <v>341281199007260622</v>
      </c>
      <c r="D169" s="7">
        <v>2013120608</v>
      </c>
      <c r="E169" s="7">
        <v>61</v>
      </c>
      <c r="F169" s="7"/>
    </row>
    <row r="170" spans="1:6" ht="15" customHeight="1">
      <c r="A170" s="5">
        <v>168</v>
      </c>
      <c r="B170" s="8" t="s">
        <v>3</v>
      </c>
      <c r="C170" s="7" t="str">
        <f>"341281198210130722"</f>
        <v>341281198210130722</v>
      </c>
      <c r="D170" s="7">
        <v>2013120709</v>
      </c>
      <c r="E170" s="7">
        <v>61</v>
      </c>
      <c r="F170" s="7"/>
    </row>
    <row r="171" spans="1:6" ht="15" customHeight="1">
      <c r="A171" s="5">
        <v>169</v>
      </c>
      <c r="B171" s="8" t="s">
        <v>3</v>
      </c>
      <c r="C171" s="7" t="str">
        <f>"341621199110131330"</f>
        <v>341621199110131330</v>
      </c>
      <c r="D171" s="7">
        <v>2013120712</v>
      </c>
      <c r="E171" s="7">
        <v>61</v>
      </c>
      <c r="F171" s="7"/>
    </row>
    <row r="172" spans="1:6" ht="15" customHeight="1">
      <c r="A172" s="5">
        <v>170</v>
      </c>
      <c r="B172" s="8" t="s">
        <v>18</v>
      </c>
      <c r="C172" s="7" t="str">
        <f>"341281198105240452"</f>
        <v>341281198105240452</v>
      </c>
      <c r="D172" s="7">
        <v>2013120607</v>
      </c>
      <c r="E172" s="7">
        <v>60</v>
      </c>
      <c r="F172" s="7"/>
    </row>
    <row r="173" spans="1:6" ht="15" customHeight="1">
      <c r="A173" s="5">
        <v>171</v>
      </c>
      <c r="B173" s="8" t="s">
        <v>3</v>
      </c>
      <c r="C173" s="7" t="str">
        <f>"341281198607275014"</f>
        <v>341281198607275014</v>
      </c>
      <c r="D173" s="7">
        <v>2013120611</v>
      </c>
      <c r="E173" s="7">
        <v>60</v>
      </c>
      <c r="F173" s="7"/>
    </row>
    <row r="174" spans="1:6" ht="15" customHeight="1">
      <c r="A174" s="5">
        <v>172</v>
      </c>
      <c r="B174" s="8" t="s">
        <v>3</v>
      </c>
      <c r="C174" s="7" t="str">
        <f>"341281198501220461"</f>
        <v>341281198501220461</v>
      </c>
      <c r="D174" s="7">
        <v>2013120705</v>
      </c>
      <c r="E174" s="7">
        <v>60</v>
      </c>
      <c r="F174" s="7"/>
    </row>
    <row r="175" spans="1:6" ht="15" customHeight="1">
      <c r="A175" s="5">
        <v>173</v>
      </c>
      <c r="B175" s="8" t="s">
        <v>3</v>
      </c>
      <c r="C175" s="7" t="str">
        <f>"341281199011090320"</f>
        <v>341281199011090320</v>
      </c>
      <c r="D175" s="7">
        <v>2013120724</v>
      </c>
      <c r="E175" s="7">
        <v>60</v>
      </c>
      <c r="F175" s="7"/>
    </row>
    <row r="176" spans="1:6" ht="15" customHeight="1">
      <c r="A176" s="5">
        <v>174</v>
      </c>
      <c r="B176" s="8" t="s">
        <v>3</v>
      </c>
      <c r="C176" s="7" t="str">
        <f>"341281198908246946"</f>
        <v>341281198908246946</v>
      </c>
      <c r="D176" s="7">
        <v>2013120618</v>
      </c>
      <c r="E176" s="7">
        <v>59</v>
      </c>
      <c r="F176" s="7"/>
    </row>
    <row r="177" spans="1:6" ht="15" customHeight="1">
      <c r="A177" s="5">
        <v>175</v>
      </c>
      <c r="B177" s="8" t="s">
        <v>3</v>
      </c>
      <c r="C177" s="7" t="str">
        <f>"341225198602176518"</f>
        <v>341225198602176518</v>
      </c>
      <c r="D177" s="7">
        <v>2013120619</v>
      </c>
      <c r="E177" s="7">
        <v>59</v>
      </c>
      <c r="F177" s="7"/>
    </row>
    <row r="178" spans="1:6" ht="15" customHeight="1">
      <c r="A178" s="5">
        <v>176</v>
      </c>
      <c r="B178" s="8" t="s">
        <v>3</v>
      </c>
      <c r="C178" s="7" t="str">
        <f>"341281198210110617"</f>
        <v>341281198210110617</v>
      </c>
      <c r="D178" s="7">
        <v>2013120703</v>
      </c>
      <c r="E178" s="7">
        <v>59</v>
      </c>
      <c r="F178" s="7"/>
    </row>
    <row r="179" spans="1:6" ht="15" customHeight="1">
      <c r="A179" s="5">
        <v>177</v>
      </c>
      <c r="B179" s="8" t="s">
        <v>3</v>
      </c>
      <c r="C179" s="7" t="str">
        <f>"341281198201027192"</f>
        <v>341281198201027192</v>
      </c>
      <c r="D179" s="7">
        <v>2013120707</v>
      </c>
      <c r="E179" s="7">
        <v>59</v>
      </c>
      <c r="F179" s="7"/>
    </row>
    <row r="180" spans="1:6" ht="15" customHeight="1">
      <c r="A180" s="5">
        <v>178</v>
      </c>
      <c r="B180" s="8" t="s">
        <v>3</v>
      </c>
      <c r="C180" s="7" t="str">
        <f>"34128119900420844X"</f>
        <v>34128119900420844X</v>
      </c>
      <c r="D180" s="7">
        <v>2013120609</v>
      </c>
      <c r="E180" s="7">
        <v>58</v>
      </c>
      <c r="F180" s="7"/>
    </row>
    <row r="181" spans="1:6" ht="15" customHeight="1">
      <c r="A181" s="5">
        <v>179</v>
      </c>
      <c r="B181" s="8" t="s">
        <v>3</v>
      </c>
      <c r="C181" s="7" t="str">
        <f>"370783198811124381"</f>
        <v>370783198811124381</v>
      </c>
      <c r="D181" s="7">
        <v>2013120617</v>
      </c>
      <c r="E181" s="7">
        <v>58</v>
      </c>
      <c r="F181" s="7"/>
    </row>
    <row r="182" spans="1:6" ht="15" customHeight="1">
      <c r="A182" s="5">
        <v>180</v>
      </c>
      <c r="B182" s="8" t="s">
        <v>3</v>
      </c>
      <c r="C182" s="7" t="str">
        <f>"341223198012270018"</f>
        <v>341223198012270018</v>
      </c>
      <c r="D182" s="7">
        <v>2013120627</v>
      </c>
      <c r="E182" s="7">
        <v>58</v>
      </c>
      <c r="F182" s="7"/>
    </row>
    <row r="183" spans="1:6" ht="15" customHeight="1">
      <c r="A183" s="5">
        <v>181</v>
      </c>
      <c r="B183" s="8" t="s">
        <v>3</v>
      </c>
      <c r="C183" s="7" t="str">
        <f>"341204198610120619"</f>
        <v>341204198610120619</v>
      </c>
      <c r="D183" s="7">
        <v>2013120630</v>
      </c>
      <c r="E183" s="7">
        <v>58</v>
      </c>
      <c r="F183" s="7"/>
    </row>
    <row r="184" spans="1:6" ht="15" customHeight="1">
      <c r="A184" s="5">
        <v>182</v>
      </c>
      <c r="B184" s="8" t="s">
        <v>3</v>
      </c>
      <c r="C184" s="7" t="str">
        <f>"341602198704094625"</f>
        <v>341602198704094625</v>
      </c>
      <c r="D184" s="7">
        <v>2013120722</v>
      </c>
      <c r="E184" s="7">
        <v>58</v>
      </c>
      <c r="F184" s="7"/>
    </row>
    <row r="185" spans="1:6" ht="15" customHeight="1">
      <c r="A185" s="5">
        <v>183</v>
      </c>
      <c r="B185" s="8" t="s">
        <v>3</v>
      </c>
      <c r="C185" s="7" t="str">
        <f>"342126198012030828"</f>
        <v>342126198012030828</v>
      </c>
      <c r="D185" s="7">
        <v>2013120622</v>
      </c>
      <c r="E185" s="7">
        <v>57</v>
      </c>
      <c r="F185" s="7"/>
    </row>
    <row r="186" spans="1:6" ht="15" customHeight="1">
      <c r="A186" s="5">
        <v>184</v>
      </c>
      <c r="B186" s="8" t="s">
        <v>3</v>
      </c>
      <c r="C186" s="7" t="str">
        <f>"341281199208115026"</f>
        <v>341281199208115026</v>
      </c>
      <c r="D186" s="7">
        <v>2013120708</v>
      </c>
      <c r="E186" s="7">
        <v>55</v>
      </c>
      <c r="F186" s="7"/>
    </row>
    <row r="187" spans="1:6" ht="15" customHeight="1">
      <c r="A187" s="5">
        <v>185</v>
      </c>
      <c r="B187" s="8" t="s">
        <v>3</v>
      </c>
      <c r="C187" s="7" t="str">
        <f>"341281198901027820"</f>
        <v>341281198901027820</v>
      </c>
      <c r="D187" s="7">
        <v>2013120716</v>
      </c>
      <c r="E187" s="7">
        <v>55</v>
      </c>
      <c r="F187" s="7"/>
    </row>
    <row r="188" spans="1:6" ht="15" customHeight="1">
      <c r="A188" s="5">
        <v>186</v>
      </c>
      <c r="B188" s="8" t="s">
        <v>3</v>
      </c>
      <c r="C188" s="7" t="str">
        <f>"341281198409029007"</f>
        <v>341281198409029007</v>
      </c>
      <c r="D188" s="7">
        <v>2013120624</v>
      </c>
      <c r="E188" s="7">
        <v>54</v>
      </c>
      <c r="F188" s="7"/>
    </row>
    <row r="189" spans="1:6" ht="15" customHeight="1">
      <c r="A189" s="5">
        <v>187</v>
      </c>
      <c r="B189" s="8" t="s">
        <v>3</v>
      </c>
      <c r="C189" s="7" t="str">
        <f>"340621198705136637"</f>
        <v>340621198705136637</v>
      </c>
      <c r="D189" s="7">
        <v>2013120625</v>
      </c>
      <c r="E189" s="7">
        <v>54</v>
      </c>
      <c r="F189" s="7"/>
    </row>
    <row r="190" spans="1:6" ht="15" customHeight="1">
      <c r="A190" s="5">
        <v>188</v>
      </c>
      <c r="B190" s="8" t="s">
        <v>3</v>
      </c>
      <c r="C190" s="7" t="str">
        <f>"341224198805103312"</f>
        <v>341224198805103312</v>
      </c>
      <c r="D190" s="7">
        <v>2013120715</v>
      </c>
      <c r="E190" s="7">
        <v>54</v>
      </c>
      <c r="F190" s="7"/>
    </row>
    <row r="191" spans="1:6" ht="15" customHeight="1">
      <c r="A191" s="5">
        <v>189</v>
      </c>
      <c r="B191" s="8" t="s">
        <v>3</v>
      </c>
      <c r="C191" s="7" t="str">
        <f>"341281198706040659"</f>
        <v>341281198706040659</v>
      </c>
      <c r="D191" s="7">
        <v>2013120711</v>
      </c>
      <c r="E191" s="7">
        <v>53</v>
      </c>
      <c r="F191" s="7"/>
    </row>
    <row r="192" spans="1:6" ht="15" customHeight="1">
      <c r="A192" s="5">
        <v>190</v>
      </c>
      <c r="B192" s="8" t="s">
        <v>3</v>
      </c>
      <c r="C192" s="7" t="str">
        <f>"341281198806270312"</f>
        <v>341281198806270312</v>
      </c>
      <c r="D192" s="7">
        <v>2013120719</v>
      </c>
      <c r="E192" s="7">
        <v>53</v>
      </c>
      <c r="F192" s="7"/>
    </row>
    <row r="193" spans="1:6" ht="15" customHeight="1">
      <c r="A193" s="5">
        <v>191</v>
      </c>
      <c r="B193" s="8" t="s">
        <v>3</v>
      </c>
      <c r="C193" s="7" t="str">
        <f>"341281198505156073"</f>
        <v>341281198505156073</v>
      </c>
      <c r="D193" s="7">
        <v>2013120628</v>
      </c>
      <c r="E193" s="7">
        <v>51</v>
      </c>
      <c r="F193" s="7"/>
    </row>
    <row r="194" spans="1:6" ht="15" customHeight="1">
      <c r="A194" s="5">
        <v>192</v>
      </c>
      <c r="B194" s="8" t="s">
        <v>3</v>
      </c>
      <c r="C194" s="7" t="str">
        <f>"342124198011040124"</f>
        <v>342124198011040124</v>
      </c>
      <c r="D194" s="7">
        <v>2013120614</v>
      </c>
      <c r="E194" s="7">
        <v>50</v>
      </c>
      <c r="F194" s="7"/>
    </row>
    <row r="195" spans="1:6" ht="15" customHeight="1">
      <c r="A195" s="5">
        <v>193</v>
      </c>
      <c r="B195" s="8" t="s">
        <v>3</v>
      </c>
      <c r="C195" s="7" t="str">
        <f>"341222198409037752"</f>
        <v>341222198409037752</v>
      </c>
      <c r="D195" s="7">
        <v>2013120704</v>
      </c>
      <c r="E195" s="7">
        <v>50</v>
      </c>
      <c r="F195" s="7"/>
    </row>
    <row r="196" spans="1:6" ht="15" customHeight="1">
      <c r="A196" s="5">
        <v>194</v>
      </c>
      <c r="B196" s="8" t="s">
        <v>3</v>
      </c>
      <c r="C196" s="7" t="str">
        <f>"341281198903021131"</f>
        <v>341281198903021131</v>
      </c>
      <c r="D196" s="7">
        <v>2013120629</v>
      </c>
      <c r="E196" s="7">
        <v>49</v>
      </c>
      <c r="F196" s="7"/>
    </row>
    <row r="197" spans="1:6" ht="15" customHeight="1">
      <c r="A197" s="5">
        <v>195</v>
      </c>
      <c r="B197" s="8" t="s">
        <v>3</v>
      </c>
      <c r="C197" s="7" t="str">
        <f>"341281199103050625"</f>
        <v>341281199103050625</v>
      </c>
      <c r="D197" s="7">
        <v>2013120620</v>
      </c>
      <c r="E197" s="7">
        <v>48</v>
      </c>
      <c r="F197" s="7"/>
    </row>
    <row r="198" spans="1:6" ht="15" customHeight="1">
      <c r="A198" s="5">
        <v>196</v>
      </c>
      <c r="B198" s="8" t="s">
        <v>3</v>
      </c>
      <c r="C198" s="7" t="str">
        <f>"34128119810203061X"</f>
        <v>34128119810203061X</v>
      </c>
      <c r="D198" s="7">
        <v>2013120626</v>
      </c>
      <c r="E198" s="7">
        <v>48</v>
      </c>
      <c r="F198" s="7"/>
    </row>
    <row r="199" spans="1:6" ht="15" customHeight="1">
      <c r="A199" s="5">
        <v>197</v>
      </c>
      <c r="B199" s="8" t="s">
        <v>3</v>
      </c>
      <c r="C199" s="7" t="str">
        <f>"370828199011267021"</f>
        <v>370828199011267021</v>
      </c>
      <c r="D199" s="7">
        <v>2013120718</v>
      </c>
      <c r="E199" s="7">
        <v>48</v>
      </c>
      <c r="F199" s="7"/>
    </row>
    <row r="200" spans="1:6" ht="15" customHeight="1">
      <c r="A200" s="5">
        <v>198</v>
      </c>
      <c r="B200" s="8" t="s">
        <v>3</v>
      </c>
      <c r="C200" s="7" t="str">
        <f>"34128119860111018X"</f>
        <v>34128119860111018X</v>
      </c>
      <c r="D200" s="7">
        <v>2013120720</v>
      </c>
      <c r="E200" s="7">
        <v>45</v>
      </c>
      <c r="F200" s="7"/>
    </row>
    <row r="201" spans="1:6" ht="15" customHeight="1">
      <c r="A201" s="5">
        <v>199</v>
      </c>
      <c r="B201" s="8" t="s">
        <v>3</v>
      </c>
      <c r="C201" s="7" t="str">
        <f>"341281198405140621"</f>
        <v>341281198405140621</v>
      </c>
      <c r="D201" s="7">
        <v>2013120706</v>
      </c>
      <c r="E201" s="7">
        <v>41</v>
      </c>
      <c r="F201" s="7"/>
    </row>
    <row r="202" spans="1:6" ht="15" customHeight="1">
      <c r="A202" s="5">
        <v>200</v>
      </c>
      <c r="B202" s="8" t="s">
        <v>3</v>
      </c>
      <c r="C202" s="7" t="str">
        <f>"342126198201300313"</f>
        <v>342126198201300313</v>
      </c>
      <c r="D202" s="7">
        <v>2013120717</v>
      </c>
      <c r="E202" s="7">
        <v>41</v>
      </c>
      <c r="F202" s="7"/>
    </row>
    <row r="203" spans="1:6" ht="15" customHeight="1">
      <c r="A203" s="5">
        <v>201</v>
      </c>
      <c r="B203" s="8" t="s">
        <v>3</v>
      </c>
      <c r="C203" s="7" t="str">
        <f>"341204198303080215"</f>
        <v>341204198303080215</v>
      </c>
      <c r="D203" s="7">
        <v>2013120610</v>
      </c>
      <c r="E203" s="7">
        <v>31</v>
      </c>
      <c r="F203" s="7"/>
    </row>
    <row r="204" spans="1:6" ht="15" customHeight="1">
      <c r="A204" s="5">
        <v>202</v>
      </c>
      <c r="B204" s="8" t="s">
        <v>3</v>
      </c>
      <c r="C204" s="7" t="str">
        <f>"341281198612037504"</f>
        <v>341281198612037504</v>
      </c>
      <c r="D204" s="7">
        <v>2013120613</v>
      </c>
      <c r="E204" s="7">
        <v>0</v>
      </c>
      <c r="F204" s="7"/>
    </row>
    <row r="205" spans="1:6" ht="15" customHeight="1">
      <c r="A205" s="5">
        <v>203</v>
      </c>
      <c r="B205" s="8" t="s">
        <v>3</v>
      </c>
      <c r="C205" s="7" t="str">
        <f>"342129197912011811"</f>
        <v>342129197912011811</v>
      </c>
      <c r="D205" s="7">
        <v>2013120714</v>
      </c>
      <c r="E205" s="7">
        <v>0</v>
      </c>
      <c r="F205" s="7"/>
    </row>
    <row r="206" spans="1:6" ht="15" customHeight="1">
      <c r="A206" s="5">
        <v>204</v>
      </c>
      <c r="B206" s="8" t="s">
        <v>3</v>
      </c>
      <c r="C206" s="7" t="str">
        <f>"341281198707010849"</f>
        <v>341281198707010849</v>
      </c>
      <c r="D206" s="7">
        <v>2013120723</v>
      </c>
      <c r="E206" s="7">
        <v>0</v>
      </c>
      <c r="F206" s="7"/>
    </row>
    <row r="207" spans="1:6" ht="15" customHeight="1">
      <c r="A207" s="5">
        <v>205</v>
      </c>
      <c r="B207" s="8" t="s">
        <v>4</v>
      </c>
      <c r="C207" s="7" t="str">
        <f>"341621198806073111"</f>
        <v>341621198806073111</v>
      </c>
      <c r="D207" s="7">
        <v>2013120809</v>
      </c>
      <c r="E207" s="7">
        <v>64</v>
      </c>
      <c r="F207" s="7"/>
    </row>
    <row r="208" spans="1:6" ht="15" customHeight="1">
      <c r="A208" s="5">
        <v>206</v>
      </c>
      <c r="B208" s="8" t="s">
        <v>4</v>
      </c>
      <c r="C208" s="7" t="str">
        <f>"341602198908132443"</f>
        <v>341602198908132443</v>
      </c>
      <c r="D208" s="7">
        <v>2013120816</v>
      </c>
      <c r="E208" s="7">
        <v>64</v>
      </c>
      <c r="F208" s="7"/>
    </row>
    <row r="209" spans="1:6" ht="15" customHeight="1">
      <c r="A209" s="5">
        <v>207</v>
      </c>
      <c r="B209" s="8" t="s">
        <v>4</v>
      </c>
      <c r="C209" s="7" t="str">
        <f>"370881198910091127"</f>
        <v>370881198910091127</v>
      </c>
      <c r="D209" s="7">
        <v>2013120909</v>
      </c>
      <c r="E209" s="7">
        <v>64</v>
      </c>
      <c r="F209" s="7"/>
    </row>
    <row r="210" spans="1:6" ht="15" customHeight="1">
      <c r="A210" s="5">
        <v>208</v>
      </c>
      <c r="B210" s="8" t="s">
        <v>4</v>
      </c>
      <c r="C210" s="7" t="str">
        <f>"370982198906112679"</f>
        <v>370982198906112679</v>
      </c>
      <c r="D210" s="7">
        <v>2013120801</v>
      </c>
      <c r="E210" s="7">
        <v>63</v>
      </c>
      <c r="F210" s="7"/>
    </row>
    <row r="211" spans="1:6" ht="15" customHeight="1">
      <c r="A211" s="5">
        <v>209</v>
      </c>
      <c r="B211" s="8" t="s">
        <v>4</v>
      </c>
      <c r="C211" s="7" t="str">
        <f>"341621198912123186"</f>
        <v>341621198912123186</v>
      </c>
      <c r="D211" s="7">
        <v>2013120810</v>
      </c>
      <c r="E211" s="7">
        <v>63</v>
      </c>
      <c r="F211" s="9" t="s">
        <v>14</v>
      </c>
    </row>
    <row r="212" spans="1:6" ht="15" customHeight="1">
      <c r="A212" s="5">
        <v>210</v>
      </c>
      <c r="B212" s="8" t="s">
        <v>4</v>
      </c>
      <c r="C212" s="7" t="str">
        <f>"341602199009090723"</f>
        <v>341602199009090723</v>
      </c>
      <c r="D212" s="7">
        <v>2013120904</v>
      </c>
      <c r="E212" s="7">
        <v>63</v>
      </c>
      <c r="F212" s="7"/>
    </row>
    <row r="213" spans="1:6" ht="15" customHeight="1">
      <c r="A213" s="5">
        <v>211</v>
      </c>
      <c r="B213" s="8" t="s">
        <v>4</v>
      </c>
      <c r="C213" s="7" t="str">
        <f>"341281198712272050"</f>
        <v>341281198712272050</v>
      </c>
      <c r="D213" s="7">
        <v>2013120916</v>
      </c>
      <c r="E213" s="7">
        <v>63</v>
      </c>
      <c r="F213" s="7"/>
    </row>
    <row r="214" spans="1:6" ht="15" customHeight="1">
      <c r="A214" s="5">
        <v>212</v>
      </c>
      <c r="B214" s="8" t="s">
        <v>4</v>
      </c>
      <c r="C214" s="7" t="str">
        <f>"341281198510199457"</f>
        <v>341281198510199457</v>
      </c>
      <c r="D214" s="7">
        <v>2013120727</v>
      </c>
      <c r="E214" s="7">
        <v>62</v>
      </c>
      <c r="F214" s="7"/>
    </row>
    <row r="215" spans="1:6" ht="15" customHeight="1">
      <c r="A215" s="5">
        <v>213</v>
      </c>
      <c r="B215" s="8" t="s">
        <v>4</v>
      </c>
      <c r="C215" s="7" t="str">
        <f>"341281198505268382"</f>
        <v>341281198505268382</v>
      </c>
      <c r="D215" s="7">
        <v>2013120911</v>
      </c>
      <c r="E215" s="7">
        <v>62</v>
      </c>
      <c r="F215" s="9" t="s">
        <v>19</v>
      </c>
    </row>
    <row r="216" spans="1:6" ht="15" customHeight="1">
      <c r="A216" s="5">
        <v>214</v>
      </c>
      <c r="B216" s="8" t="s">
        <v>4</v>
      </c>
      <c r="C216" s="7" t="str">
        <f>"412727197911111712"</f>
        <v>412727197911111712</v>
      </c>
      <c r="D216" s="7">
        <v>2013120811</v>
      </c>
      <c r="E216" s="7">
        <v>61</v>
      </c>
      <c r="F216" s="7"/>
    </row>
    <row r="217" spans="1:6" ht="15" customHeight="1">
      <c r="A217" s="5">
        <v>215</v>
      </c>
      <c r="B217" s="8" t="s">
        <v>4</v>
      </c>
      <c r="C217" s="7" t="str">
        <f>"341281198405287199"</f>
        <v>341281198405287199</v>
      </c>
      <c r="D217" s="7">
        <v>2013120818</v>
      </c>
      <c r="E217" s="7">
        <v>61</v>
      </c>
      <c r="F217" s="9" t="s">
        <v>14</v>
      </c>
    </row>
    <row r="218" spans="1:6" ht="15" customHeight="1">
      <c r="A218" s="5">
        <v>216</v>
      </c>
      <c r="B218" s="8" t="s">
        <v>4</v>
      </c>
      <c r="C218" s="7" t="str">
        <f>"341281198703068170"</f>
        <v>341281198703068170</v>
      </c>
      <c r="D218" s="7">
        <v>2013120903</v>
      </c>
      <c r="E218" s="7">
        <v>61</v>
      </c>
      <c r="F218" s="9" t="s">
        <v>14</v>
      </c>
    </row>
    <row r="219" spans="1:6" ht="15" customHeight="1">
      <c r="A219" s="5">
        <v>217</v>
      </c>
      <c r="B219" s="8" t="s">
        <v>4</v>
      </c>
      <c r="C219" s="7" t="str">
        <f>"341281199108274249"</f>
        <v>341281199108274249</v>
      </c>
      <c r="D219" s="7">
        <v>2013120730</v>
      </c>
      <c r="E219" s="7">
        <v>60</v>
      </c>
      <c r="F219" s="7"/>
    </row>
    <row r="220" spans="1:6" ht="15" customHeight="1">
      <c r="A220" s="5">
        <v>218</v>
      </c>
      <c r="B220" s="8" t="s">
        <v>4</v>
      </c>
      <c r="C220" s="7" t="str">
        <f>"341281199106239466"</f>
        <v>341281199106239466</v>
      </c>
      <c r="D220" s="7">
        <v>2013120805</v>
      </c>
      <c r="E220" s="7">
        <v>60</v>
      </c>
      <c r="F220" s="7"/>
    </row>
    <row r="221" spans="1:6" ht="15" customHeight="1">
      <c r="A221" s="5">
        <v>219</v>
      </c>
      <c r="B221" s="8" t="s">
        <v>4</v>
      </c>
      <c r="C221" s="7" t="str">
        <f>"341281198611271550"</f>
        <v>341281198611271550</v>
      </c>
      <c r="D221" s="7">
        <v>2013120828</v>
      </c>
      <c r="E221" s="7">
        <v>60</v>
      </c>
      <c r="F221" s="7"/>
    </row>
    <row r="222" spans="1:6" ht="15" customHeight="1">
      <c r="A222" s="5">
        <v>220</v>
      </c>
      <c r="B222" s="8" t="s">
        <v>4</v>
      </c>
      <c r="C222" s="7" t="str">
        <f>"342623199007136823"</f>
        <v>342623199007136823</v>
      </c>
      <c r="D222" s="7">
        <v>2013120901</v>
      </c>
      <c r="E222" s="7">
        <v>60</v>
      </c>
      <c r="F222" s="7"/>
    </row>
    <row r="223" spans="1:6" ht="15" customHeight="1">
      <c r="A223" s="5">
        <v>221</v>
      </c>
      <c r="B223" s="8" t="s">
        <v>4</v>
      </c>
      <c r="C223" s="7" t="str">
        <f>"341281199105161134"</f>
        <v>341281199105161134</v>
      </c>
      <c r="D223" s="7">
        <v>2013120905</v>
      </c>
      <c r="E223" s="7">
        <v>60</v>
      </c>
      <c r="F223" s="7"/>
    </row>
    <row r="224" spans="1:6" ht="15" customHeight="1">
      <c r="A224" s="5">
        <v>222</v>
      </c>
      <c r="B224" s="8" t="s">
        <v>4</v>
      </c>
      <c r="C224" s="7" t="str">
        <f>"340604199101040640"</f>
        <v>340604199101040640</v>
      </c>
      <c r="D224" s="7">
        <v>2013120907</v>
      </c>
      <c r="E224" s="7">
        <v>60</v>
      </c>
      <c r="F224" s="7"/>
    </row>
    <row r="225" spans="1:6" ht="15" customHeight="1">
      <c r="A225" s="5">
        <v>223</v>
      </c>
      <c r="B225" s="8" t="s">
        <v>4</v>
      </c>
      <c r="C225" s="7" t="str">
        <f>"341281199001050456"</f>
        <v>341281199001050456</v>
      </c>
      <c r="D225" s="7">
        <v>2013120910</v>
      </c>
      <c r="E225" s="7">
        <v>60</v>
      </c>
      <c r="F225" s="7"/>
    </row>
    <row r="226" spans="1:6" ht="15" customHeight="1">
      <c r="A226" s="5">
        <v>224</v>
      </c>
      <c r="B226" s="8" t="s">
        <v>4</v>
      </c>
      <c r="C226" s="7" t="str">
        <f>"341281199106260185"</f>
        <v>341281199106260185</v>
      </c>
      <c r="D226" s="7">
        <v>2013120808</v>
      </c>
      <c r="E226" s="7">
        <v>59</v>
      </c>
      <c r="F226" s="9" t="s">
        <v>14</v>
      </c>
    </row>
    <row r="227" spans="1:6" ht="15" customHeight="1">
      <c r="A227" s="5">
        <v>225</v>
      </c>
      <c r="B227" s="8" t="s">
        <v>4</v>
      </c>
      <c r="C227" s="7" t="str">
        <f>"342126198212109020"</f>
        <v>342126198212109020</v>
      </c>
      <c r="D227" s="7">
        <v>2013120819</v>
      </c>
      <c r="E227" s="7">
        <v>59</v>
      </c>
      <c r="F227" s="7"/>
    </row>
    <row r="228" spans="1:6" ht="15" customHeight="1">
      <c r="A228" s="5">
        <v>226</v>
      </c>
      <c r="B228" s="8" t="s">
        <v>4</v>
      </c>
      <c r="C228" s="7" t="str">
        <f>"342622199201117275"</f>
        <v>342622199201117275</v>
      </c>
      <c r="D228" s="7">
        <v>2013120906</v>
      </c>
      <c r="E228" s="7">
        <v>59</v>
      </c>
      <c r="F228" s="7"/>
    </row>
    <row r="229" spans="1:6" ht="15" customHeight="1">
      <c r="A229" s="5">
        <v>227</v>
      </c>
      <c r="B229" s="8" t="s">
        <v>4</v>
      </c>
      <c r="C229" s="7" t="str">
        <f>"341602198006066096"</f>
        <v>341602198006066096</v>
      </c>
      <c r="D229" s="7">
        <v>2013120925</v>
      </c>
      <c r="E229" s="7">
        <v>59</v>
      </c>
      <c r="F229" s="7"/>
    </row>
    <row r="230" spans="1:6" ht="15" customHeight="1">
      <c r="A230" s="5">
        <v>228</v>
      </c>
      <c r="B230" s="8" t="s">
        <v>4</v>
      </c>
      <c r="C230" s="7" t="str">
        <f>"341602199003160620"</f>
        <v>341602199003160620</v>
      </c>
      <c r="D230" s="7">
        <v>2013120728</v>
      </c>
      <c r="E230" s="7">
        <v>58</v>
      </c>
      <c r="F230" s="7"/>
    </row>
    <row r="231" spans="1:6" ht="15" customHeight="1">
      <c r="A231" s="5">
        <v>229</v>
      </c>
      <c r="B231" s="8" t="s">
        <v>4</v>
      </c>
      <c r="C231" s="7" t="str">
        <f>"341224199112010222"</f>
        <v>341224199112010222</v>
      </c>
      <c r="D231" s="7">
        <v>2013120802</v>
      </c>
      <c r="E231" s="7">
        <v>58</v>
      </c>
      <c r="F231" s="7"/>
    </row>
    <row r="232" spans="1:6" ht="15" customHeight="1">
      <c r="A232" s="5">
        <v>230</v>
      </c>
      <c r="B232" s="8" t="s">
        <v>4</v>
      </c>
      <c r="C232" s="7" t="str">
        <f>"340811198605265317"</f>
        <v>340811198605265317</v>
      </c>
      <c r="D232" s="7">
        <v>2013120813</v>
      </c>
      <c r="E232" s="7">
        <v>58</v>
      </c>
      <c r="F232" s="7"/>
    </row>
    <row r="233" spans="1:6" ht="15" customHeight="1">
      <c r="A233" s="5">
        <v>231</v>
      </c>
      <c r="B233" s="8" t="s">
        <v>4</v>
      </c>
      <c r="C233" s="7" t="str">
        <f>"341281198911200877"</f>
        <v>341281198911200877</v>
      </c>
      <c r="D233" s="7">
        <v>2013120822</v>
      </c>
      <c r="E233" s="7">
        <v>58</v>
      </c>
      <c r="F233" s="7"/>
    </row>
    <row r="234" spans="1:6" ht="15" customHeight="1">
      <c r="A234" s="5">
        <v>232</v>
      </c>
      <c r="B234" s="8" t="s">
        <v>4</v>
      </c>
      <c r="C234" s="7" t="str">
        <f>"341281198508255739"</f>
        <v>341281198508255739</v>
      </c>
      <c r="D234" s="7">
        <v>2013120827</v>
      </c>
      <c r="E234" s="7">
        <v>58</v>
      </c>
      <c r="F234" s="7"/>
    </row>
    <row r="235" spans="1:6" ht="15" customHeight="1">
      <c r="A235" s="5">
        <v>233</v>
      </c>
      <c r="B235" s="8" t="s">
        <v>4</v>
      </c>
      <c r="C235" s="7" t="str">
        <f>"342401199111108671"</f>
        <v>342401199111108671</v>
      </c>
      <c r="D235" s="7">
        <v>2013120919</v>
      </c>
      <c r="E235" s="7">
        <v>58</v>
      </c>
      <c r="F235" s="7"/>
    </row>
    <row r="236" spans="1:6" ht="15" customHeight="1">
      <c r="A236" s="5">
        <v>234</v>
      </c>
      <c r="B236" s="8" t="s">
        <v>4</v>
      </c>
      <c r="C236" s="7" t="str">
        <f>"341281198706260360"</f>
        <v>341281198706260360</v>
      </c>
      <c r="D236" s="7">
        <v>2013120814</v>
      </c>
      <c r="E236" s="7">
        <v>57</v>
      </c>
      <c r="F236" s="7"/>
    </row>
    <row r="237" spans="1:6" ht="15" customHeight="1">
      <c r="A237" s="5">
        <v>235</v>
      </c>
      <c r="B237" s="8" t="s">
        <v>4</v>
      </c>
      <c r="C237" s="7" t="str">
        <f>"341281198803268161"</f>
        <v>341281198803268161</v>
      </c>
      <c r="D237" s="7">
        <v>2013120820</v>
      </c>
      <c r="E237" s="7">
        <v>57</v>
      </c>
      <c r="F237" s="7"/>
    </row>
    <row r="238" spans="1:6" ht="15" customHeight="1">
      <c r="A238" s="5">
        <v>236</v>
      </c>
      <c r="B238" s="8" t="s">
        <v>4</v>
      </c>
      <c r="C238" s="7" t="str">
        <f>"341224198808259881"</f>
        <v>341224198808259881</v>
      </c>
      <c r="D238" s="7">
        <v>2013120825</v>
      </c>
      <c r="E238" s="7">
        <v>57</v>
      </c>
      <c r="F238" s="7"/>
    </row>
    <row r="239" spans="1:6" ht="15" customHeight="1">
      <c r="A239" s="5">
        <v>237</v>
      </c>
      <c r="B239" s="8" t="s">
        <v>4</v>
      </c>
      <c r="C239" s="7" t="str">
        <f>"341225199110098933"</f>
        <v>341225199110098933</v>
      </c>
      <c r="D239" s="7">
        <v>2013120914</v>
      </c>
      <c r="E239" s="7">
        <v>57</v>
      </c>
      <c r="F239" s="7"/>
    </row>
    <row r="240" spans="1:6" ht="15" customHeight="1">
      <c r="A240" s="5">
        <v>238</v>
      </c>
      <c r="B240" s="8" t="s">
        <v>4</v>
      </c>
      <c r="C240" s="7" t="str">
        <f>"341282199101121449"</f>
        <v>341282199101121449</v>
      </c>
      <c r="D240" s="7">
        <v>2013120917</v>
      </c>
      <c r="E240" s="7">
        <v>57</v>
      </c>
      <c r="F240" s="7"/>
    </row>
    <row r="241" spans="1:6" ht="15" customHeight="1">
      <c r="A241" s="5">
        <v>239</v>
      </c>
      <c r="B241" s="8" t="s">
        <v>4</v>
      </c>
      <c r="C241" s="7" t="str">
        <f>"341223199005050249"</f>
        <v>341223199005050249</v>
      </c>
      <c r="D241" s="7">
        <v>2013120823</v>
      </c>
      <c r="E241" s="7">
        <v>56</v>
      </c>
      <c r="F241" s="7"/>
    </row>
    <row r="242" spans="1:6" ht="15" customHeight="1">
      <c r="A242" s="5">
        <v>240</v>
      </c>
      <c r="B242" s="8" t="s">
        <v>4</v>
      </c>
      <c r="C242" s="7" t="str">
        <f>"341621199103203519"</f>
        <v>341621199103203519</v>
      </c>
      <c r="D242" s="7">
        <v>2013120913</v>
      </c>
      <c r="E242" s="7">
        <v>56</v>
      </c>
      <c r="F242" s="7"/>
    </row>
    <row r="243" spans="1:6" ht="15" customHeight="1">
      <c r="A243" s="5">
        <v>241</v>
      </c>
      <c r="B243" s="8" t="s">
        <v>4</v>
      </c>
      <c r="C243" s="7" t="str">
        <f>"341281199004040720"</f>
        <v>341281199004040720</v>
      </c>
      <c r="D243" s="7">
        <v>2013120921</v>
      </c>
      <c r="E243" s="7">
        <v>56</v>
      </c>
      <c r="F243" s="7"/>
    </row>
    <row r="244" spans="1:6" ht="15" customHeight="1">
      <c r="A244" s="5">
        <v>242</v>
      </c>
      <c r="B244" s="8" t="s">
        <v>4</v>
      </c>
      <c r="C244" s="7" t="str">
        <f>"341281198904154243"</f>
        <v>341281198904154243</v>
      </c>
      <c r="D244" s="7">
        <v>2013120729</v>
      </c>
      <c r="E244" s="7">
        <v>55</v>
      </c>
      <c r="F244" s="7"/>
    </row>
    <row r="245" spans="1:6" ht="15" customHeight="1">
      <c r="A245" s="5">
        <v>243</v>
      </c>
      <c r="B245" s="8" t="s">
        <v>4</v>
      </c>
      <c r="C245" s="7" t="str">
        <f>"342623199007078950"</f>
        <v>342623199007078950</v>
      </c>
      <c r="D245" s="7">
        <v>2013120806</v>
      </c>
      <c r="E245" s="7">
        <v>55</v>
      </c>
      <c r="F245" s="7"/>
    </row>
    <row r="246" spans="1:6" ht="15" customHeight="1">
      <c r="A246" s="5">
        <v>244</v>
      </c>
      <c r="B246" s="8" t="s">
        <v>20</v>
      </c>
      <c r="C246" s="7" t="str">
        <f>"320323198410243112"</f>
        <v>320323198410243112</v>
      </c>
      <c r="D246" s="7">
        <v>2013120726</v>
      </c>
      <c r="E246" s="7">
        <v>54</v>
      </c>
      <c r="F246" s="7"/>
    </row>
    <row r="247" spans="1:6" ht="15" customHeight="1">
      <c r="A247" s="5">
        <v>245</v>
      </c>
      <c r="B247" s="8" t="s">
        <v>4</v>
      </c>
      <c r="C247" s="7" t="str">
        <f>"34128119890501949X"</f>
        <v>34128119890501949X</v>
      </c>
      <c r="D247" s="7">
        <v>2013120815</v>
      </c>
      <c r="E247" s="7">
        <v>53</v>
      </c>
      <c r="F247" s="7"/>
    </row>
    <row r="248" spans="1:6" ht="15" customHeight="1">
      <c r="A248" s="5">
        <v>246</v>
      </c>
      <c r="B248" s="8" t="s">
        <v>4</v>
      </c>
      <c r="C248" s="7" t="str">
        <f>"341281199109130052"</f>
        <v>341281199109130052</v>
      </c>
      <c r="D248" s="7">
        <v>2013120817</v>
      </c>
      <c r="E248" s="7">
        <v>53</v>
      </c>
      <c r="F248" s="7"/>
    </row>
    <row r="249" spans="1:6" ht="15" customHeight="1">
      <c r="A249" s="5">
        <v>247</v>
      </c>
      <c r="B249" s="8" t="s">
        <v>4</v>
      </c>
      <c r="C249" s="7" t="str">
        <f>"341281198709275883"</f>
        <v>341281198709275883</v>
      </c>
      <c r="D249" s="7">
        <v>2013120912</v>
      </c>
      <c r="E249" s="7">
        <v>53</v>
      </c>
      <c r="F249" s="7"/>
    </row>
    <row r="250" spans="1:6" ht="15" customHeight="1">
      <c r="A250" s="5">
        <v>248</v>
      </c>
      <c r="B250" s="8" t="s">
        <v>4</v>
      </c>
      <c r="C250" s="7" t="str">
        <f>"341223199408110015"</f>
        <v>341223199408110015</v>
      </c>
      <c r="D250" s="7">
        <v>2013120920</v>
      </c>
      <c r="E250" s="7">
        <v>53</v>
      </c>
      <c r="F250" s="7"/>
    </row>
    <row r="251" spans="1:6" ht="15" customHeight="1">
      <c r="A251" s="5">
        <v>249</v>
      </c>
      <c r="B251" s="8" t="s">
        <v>4</v>
      </c>
      <c r="C251" s="7" t="str">
        <f>"34122219820612635X"</f>
        <v>34122219820612635X</v>
      </c>
      <c r="D251" s="7">
        <v>2013120803</v>
      </c>
      <c r="E251" s="7">
        <v>52</v>
      </c>
      <c r="F251" s="7"/>
    </row>
    <row r="252" spans="1:6" ht="15" customHeight="1">
      <c r="A252" s="5">
        <v>250</v>
      </c>
      <c r="B252" s="8" t="s">
        <v>4</v>
      </c>
      <c r="C252" s="7" t="str">
        <f>"341281199002230635"</f>
        <v>341281199002230635</v>
      </c>
      <c r="D252" s="7">
        <v>2013120804</v>
      </c>
      <c r="E252" s="7">
        <v>50</v>
      </c>
      <c r="F252" s="7"/>
    </row>
    <row r="253" spans="1:6" ht="15" customHeight="1">
      <c r="A253" s="5">
        <v>251</v>
      </c>
      <c r="B253" s="8" t="s">
        <v>4</v>
      </c>
      <c r="C253" s="7" t="str">
        <f>"341223198801041736"</f>
        <v>341223198801041736</v>
      </c>
      <c r="D253" s="7">
        <v>2013120821</v>
      </c>
      <c r="E253" s="7">
        <v>50</v>
      </c>
      <c r="F253" s="7"/>
    </row>
    <row r="254" spans="1:6" ht="15" customHeight="1">
      <c r="A254" s="5">
        <v>252</v>
      </c>
      <c r="B254" s="8" t="s">
        <v>4</v>
      </c>
      <c r="C254" s="7" t="str">
        <f>"341227198806188038"</f>
        <v>341227198806188038</v>
      </c>
      <c r="D254" s="7">
        <v>2013120812</v>
      </c>
      <c r="E254" s="7">
        <v>49</v>
      </c>
      <c r="F254" s="7"/>
    </row>
    <row r="255" spans="1:6" ht="15" customHeight="1">
      <c r="A255" s="5">
        <v>253</v>
      </c>
      <c r="B255" s="8" t="s">
        <v>4</v>
      </c>
      <c r="C255" s="7" t="str">
        <f>"341223198908180218"</f>
        <v>341223198908180218</v>
      </c>
      <c r="D255" s="7">
        <v>2013120829</v>
      </c>
      <c r="E255" s="7">
        <v>49</v>
      </c>
      <c r="F255" s="7"/>
    </row>
    <row r="256" spans="1:6" ht="15" customHeight="1">
      <c r="A256" s="5">
        <v>254</v>
      </c>
      <c r="B256" s="8" t="s">
        <v>4</v>
      </c>
      <c r="C256" s="7" t="str">
        <f>"341281198411096583"</f>
        <v>341281198411096583</v>
      </c>
      <c r="D256" s="7">
        <v>2013120902</v>
      </c>
      <c r="E256" s="7">
        <v>49</v>
      </c>
      <c r="F256" s="7"/>
    </row>
    <row r="257" spans="1:6" ht="15" customHeight="1">
      <c r="A257" s="5">
        <v>255</v>
      </c>
      <c r="B257" s="8" t="s">
        <v>4</v>
      </c>
      <c r="C257" s="7" t="str">
        <f>"341281199110054245"</f>
        <v>341281199110054245</v>
      </c>
      <c r="D257" s="7">
        <v>2013120807</v>
      </c>
      <c r="E257" s="7">
        <v>48</v>
      </c>
      <c r="F257" s="7"/>
    </row>
    <row r="258" spans="1:6" ht="15" customHeight="1">
      <c r="A258" s="5">
        <v>256</v>
      </c>
      <c r="B258" s="8" t="s">
        <v>4</v>
      </c>
      <c r="C258" s="7" t="str">
        <f>"34242519870929273X"</f>
        <v>34242519870929273X</v>
      </c>
      <c r="D258" s="7">
        <v>2013120830</v>
      </c>
      <c r="E258" s="7">
        <v>48</v>
      </c>
      <c r="F258" s="7"/>
    </row>
    <row r="259" spans="1:6" ht="15" customHeight="1">
      <c r="A259" s="5">
        <v>257</v>
      </c>
      <c r="B259" s="8" t="s">
        <v>4</v>
      </c>
      <c r="C259" s="7" t="str">
        <f>"341281198712229458"</f>
        <v>341281198712229458</v>
      </c>
      <c r="D259" s="7">
        <v>2013120918</v>
      </c>
      <c r="E259" s="7">
        <v>48</v>
      </c>
      <c r="F259" s="7"/>
    </row>
    <row r="260" spans="1:6" ht="15" customHeight="1">
      <c r="A260" s="5">
        <v>258</v>
      </c>
      <c r="B260" s="8" t="s">
        <v>4</v>
      </c>
      <c r="C260" s="7" t="str">
        <f>"341281198812204346"</f>
        <v>341281198812204346</v>
      </c>
      <c r="D260" s="7">
        <v>2013120926</v>
      </c>
      <c r="E260" s="7">
        <v>47</v>
      </c>
      <c r="F260" s="7"/>
    </row>
    <row r="261" spans="1:6" ht="15" customHeight="1">
      <c r="A261" s="5">
        <v>259</v>
      </c>
      <c r="B261" s="8" t="s">
        <v>4</v>
      </c>
      <c r="C261" s="7" t="str">
        <f>"342623199210157718"</f>
        <v>342623199210157718</v>
      </c>
      <c r="D261" s="7">
        <v>2013120915</v>
      </c>
      <c r="E261" s="7">
        <v>46</v>
      </c>
      <c r="F261" s="7"/>
    </row>
    <row r="262" spans="1:6" ht="15" customHeight="1">
      <c r="A262" s="5">
        <v>260</v>
      </c>
      <c r="B262" s="8" t="s">
        <v>4</v>
      </c>
      <c r="C262" s="7" t="str">
        <f>"341281198206080662"</f>
        <v>341281198206080662</v>
      </c>
      <c r="D262" s="7">
        <v>2013120826</v>
      </c>
      <c r="E262" s="7">
        <v>44</v>
      </c>
      <c r="F262" s="7"/>
    </row>
    <row r="263" spans="1:6" ht="15" customHeight="1">
      <c r="A263" s="5">
        <v>261</v>
      </c>
      <c r="B263" s="8" t="s">
        <v>4</v>
      </c>
      <c r="C263" s="7" t="str">
        <f>"341281199104052059"</f>
        <v>341281199104052059</v>
      </c>
      <c r="D263" s="7">
        <v>2013120924</v>
      </c>
      <c r="E263" s="7">
        <v>43</v>
      </c>
      <c r="F263" s="7"/>
    </row>
    <row r="264" spans="1:6" ht="15" customHeight="1">
      <c r="A264" s="5">
        <v>262</v>
      </c>
      <c r="B264" s="8" t="s">
        <v>20</v>
      </c>
      <c r="C264" s="7" t="str">
        <f>"341281199005010195"</f>
        <v>341281199005010195</v>
      </c>
      <c r="D264" s="7">
        <v>2013120725</v>
      </c>
      <c r="E264" s="7">
        <v>0</v>
      </c>
      <c r="F264" s="7"/>
    </row>
    <row r="265" spans="1:6" ht="15" customHeight="1">
      <c r="A265" s="5">
        <v>263</v>
      </c>
      <c r="B265" s="8" t="s">
        <v>4</v>
      </c>
      <c r="C265" s="7" t="str">
        <f>"340122198403168157"</f>
        <v>340122198403168157</v>
      </c>
      <c r="D265" s="7">
        <v>2013120824</v>
      </c>
      <c r="E265" s="7">
        <v>0</v>
      </c>
      <c r="F265" s="7"/>
    </row>
    <row r="266" spans="1:6" ht="15" customHeight="1">
      <c r="A266" s="5">
        <v>264</v>
      </c>
      <c r="B266" s="8" t="s">
        <v>4</v>
      </c>
      <c r="C266" s="7" t="str">
        <f>"341126199004195319"</f>
        <v>341126199004195319</v>
      </c>
      <c r="D266" s="7">
        <v>2013120908</v>
      </c>
      <c r="E266" s="7">
        <v>0</v>
      </c>
      <c r="F266" s="7"/>
    </row>
    <row r="267" spans="1:6" ht="15" customHeight="1">
      <c r="A267" s="5">
        <v>265</v>
      </c>
      <c r="B267" s="8" t="s">
        <v>4</v>
      </c>
      <c r="C267" s="7" t="str">
        <f>"341223199010095337"</f>
        <v>341223199010095337</v>
      </c>
      <c r="D267" s="7">
        <v>2013120922</v>
      </c>
      <c r="E267" s="7">
        <v>0</v>
      </c>
      <c r="F267" s="7"/>
    </row>
    <row r="268" spans="1:6" ht="15" customHeight="1">
      <c r="A268" s="5">
        <v>266</v>
      </c>
      <c r="B268" s="8" t="s">
        <v>4</v>
      </c>
      <c r="C268" s="7" t="str">
        <f>"342222198507211639"</f>
        <v>342222198507211639</v>
      </c>
      <c r="D268" s="7">
        <v>2013120923</v>
      </c>
      <c r="E268" s="7">
        <v>0</v>
      </c>
      <c r="F268" s="7"/>
    </row>
  </sheetData>
  <sheetProtection/>
  <mergeCells count="1">
    <mergeCell ref="A1:F1"/>
  </mergeCells>
  <printOptions horizontalCentered="1"/>
  <pageMargins left="0.7480314960629921" right="0.7480314960629921" top="0.49" bottom="0.75" header="0.31496062992125984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2013-12-14T09:58:18Z</cp:lastPrinted>
  <dcterms:created xsi:type="dcterms:W3CDTF">2013-11-26T03:43:31Z</dcterms:created>
  <dcterms:modified xsi:type="dcterms:W3CDTF">2013-12-14T09:58:20Z</dcterms:modified>
  <cp:category/>
  <cp:version/>
  <cp:contentType/>
  <cp:contentStatus/>
</cp:coreProperties>
</file>