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笔试成绩" sheetId="1" r:id="rId1"/>
  </sheets>
  <definedNames>
    <definedName name="_xlnm.Print_Titles" localSheetId="0">'笔试成绩'!$2:$2</definedName>
  </definedNames>
  <calcPr fullCalcOnLoad="1"/>
</workbook>
</file>

<file path=xl/sharedStrings.xml><?xml version="1.0" encoding="utf-8"?>
<sst xmlns="http://schemas.openxmlformats.org/spreadsheetml/2006/main" count="1761" uniqueCount="28">
  <si>
    <t>萧县2022年度公开招聘村级后备干部笔试成绩</t>
  </si>
  <si>
    <t>职位代码</t>
  </si>
  <si>
    <t>准考证号</t>
  </si>
  <si>
    <t>成绩</t>
  </si>
  <si>
    <t>备注</t>
  </si>
  <si>
    <t>01-村级后备干部(白土镇)</t>
  </si>
  <si>
    <t>缺考</t>
  </si>
  <si>
    <t>02-村级后备干部(大屯镇)</t>
  </si>
  <si>
    <t>03-村级后备干部(丁里镇)</t>
  </si>
  <si>
    <t>04-村级后备干部(杜楼镇)</t>
  </si>
  <si>
    <t>05-村级后备干部(官桥镇)</t>
  </si>
  <si>
    <t>06-村级后备干部(黄口镇)</t>
  </si>
  <si>
    <t>07-村级后备干部(酒店镇)</t>
  </si>
  <si>
    <t>08-村级后备干部(刘套镇)</t>
  </si>
  <si>
    <t>09-村级后备干部(龙城镇)</t>
  </si>
  <si>
    <t>10-村级后备干部(马井镇)</t>
  </si>
  <si>
    <t>11-村级后备干部(青龙镇)</t>
  </si>
  <si>
    <t>12-村级后备干部(石林乡)</t>
  </si>
  <si>
    <t>13-村级后备干部(孙圩子镇)</t>
  </si>
  <si>
    <t>14-村级后备干部(王寨镇)</t>
  </si>
  <si>
    <t>15-村级后备干部(新庄镇)</t>
  </si>
  <si>
    <t>16-村级后备干部(闫集镇)</t>
  </si>
  <si>
    <t>17-村级后备干部(杨楼镇)</t>
  </si>
  <si>
    <t>18-村级后备干部(永堌镇)</t>
  </si>
  <si>
    <t>19-村级后备干部(张庄寨镇)</t>
  </si>
  <si>
    <t>20-村级后备干部(赵庄镇)</t>
  </si>
  <si>
    <t>21-村级后备干部(庄里镇)</t>
  </si>
  <si>
    <t>22-村级后备干部(祖楼镇)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</si>
</sst>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36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67"/>
  <sheetViews>
    <sheetView tabSelected="1" workbookViewId="0" topLeftCell="A1">
      <selection activeCell="H8" sqref="H8"/>
    </sheetView>
  </sheetViews>
  <sheetFormatPr defaultColWidth="9.00390625" defaultRowHeight="15"/>
  <cols>
    <col min="1" max="1" width="35.00390625" style="0" customWidth="1"/>
    <col min="2" max="2" width="21.28125" style="0" customWidth="1"/>
    <col min="3" max="3" width="15.00390625" style="1" customWidth="1"/>
    <col min="4" max="4" width="9.00390625" style="2" customWidth="1"/>
  </cols>
  <sheetData>
    <row r="1" spans="1:4" ht="27" customHeight="1">
      <c r="A1" s="3" t="s">
        <v>0</v>
      </c>
      <c r="B1" s="3"/>
      <c r="C1" s="3"/>
      <c r="D1" s="3"/>
    </row>
    <row r="2" spans="1:4" ht="14.25">
      <c r="A2" s="4" t="s">
        <v>1</v>
      </c>
      <c r="B2" s="4" t="s">
        <v>2</v>
      </c>
      <c r="C2" s="4" t="s">
        <v>3</v>
      </c>
      <c r="D2" s="5" t="s">
        <v>4</v>
      </c>
    </row>
    <row r="3" spans="1:4" ht="14.25">
      <c r="A3" s="4" t="s">
        <v>5</v>
      </c>
      <c r="B3" s="4" t="str">
        <f>"2208210101"</f>
        <v>2208210101</v>
      </c>
      <c r="C3" s="4">
        <v>72.7</v>
      </c>
      <c r="D3" s="5"/>
    </row>
    <row r="4" spans="1:4" ht="14.25">
      <c r="A4" s="4" t="s">
        <v>5</v>
      </c>
      <c r="B4" s="4" t="str">
        <f>"2208210102"</f>
        <v>2208210102</v>
      </c>
      <c r="C4" s="4">
        <v>63</v>
      </c>
      <c r="D4" s="5"/>
    </row>
    <row r="5" spans="1:4" ht="14.25">
      <c r="A5" s="4" t="s">
        <v>5</v>
      </c>
      <c r="B5" s="4" t="str">
        <f>"2208210103"</f>
        <v>2208210103</v>
      </c>
      <c r="C5" s="4" t="s">
        <v>6</v>
      </c>
      <c r="D5" s="5"/>
    </row>
    <row r="6" spans="1:4" ht="14.25">
      <c r="A6" s="4" t="s">
        <v>5</v>
      </c>
      <c r="B6" s="4" t="str">
        <f>"2208210104"</f>
        <v>2208210104</v>
      </c>
      <c r="C6" s="4">
        <v>63.7</v>
      </c>
      <c r="D6" s="5"/>
    </row>
    <row r="7" spans="1:4" ht="14.25">
      <c r="A7" s="4" t="s">
        <v>5</v>
      </c>
      <c r="B7" s="4" t="str">
        <f>"2208210105"</f>
        <v>2208210105</v>
      </c>
      <c r="C7" s="4">
        <v>38.5</v>
      </c>
      <c r="D7" s="5"/>
    </row>
    <row r="8" spans="1:4" ht="14.25">
      <c r="A8" s="4" t="s">
        <v>5</v>
      </c>
      <c r="B8" s="4" t="str">
        <f>"2208210106"</f>
        <v>2208210106</v>
      </c>
      <c r="C8" s="4">
        <v>46.7</v>
      </c>
      <c r="D8" s="5"/>
    </row>
    <row r="9" spans="1:4" ht="14.25">
      <c r="A9" s="4" t="s">
        <v>5</v>
      </c>
      <c r="B9" s="4" t="str">
        <f>"2208210107"</f>
        <v>2208210107</v>
      </c>
      <c r="C9" s="4" t="s">
        <v>6</v>
      </c>
      <c r="D9" s="5"/>
    </row>
    <row r="10" spans="1:4" ht="14.25">
      <c r="A10" s="4" t="s">
        <v>5</v>
      </c>
      <c r="B10" s="4" t="str">
        <f>"2208210108"</f>
        <v>2208210108</v>
      </c>
      <c r="C10" s="4">
        <v>55.3</v>
      </c>
      <c r="D10" s="5"/>
    </row>
    <row r="11" spans="1:4" ht="14.25">
      <c r="A11" s="4" t="s">
        <v>5</v>
      </c>
      <c r="B11" s="4" t="str">
        <f>"2208210109"</f>
        <v>2208210109</v>
      </c>
      <c r="C11" s="4">
        <v>48.2</v>
      </c>
      <c r="D11" s="5"/>
    </row>
    <row r="12" spans="1:4" ht="14.25">
      <c r="A12" s="4" t="s">
        <v>5</v>
      </c>
      <c r="B12" s="4" t="str">
        <f>"2208210110"</f>
        <v>2208210110</v>
      </c>
      <c r="C12" s="4">
        <v>44.4</v>
      </c>
      <c r="D12" s="5"/>
    </row>
    <row r="13" spans="1:4" ht="14.25">
      <c r="A13" s="4" t="s">
        <v>5</v>
      </c>
      <c r="B13" s="4" t="str">
        <f>"2208210111"</f>
        <v>2208210111</v>
      </c>
      <c r="C13" s="4">
        <v>56.4</v>
      </c>
      <c r="D13" s="5"/>
    </row>
    <row r="14" spans="1:4" ht="14.25">
      <c r="A14" s="4" t="s">
        <v>5</v>
      </c>
      <c r="B14" s="4" t="str">
        <f>"2208210112"</f>
        <v>2208210112</v>
      </c>
      <c r="C14" s="4">
        <v>43.7</v>
      </c>
      <c r="D14" s="5"/>
    </row>
    <row r="15" spans="1:4" ht="14.25">
      <c r="A15" s="4" t="s">
        <v>5</v>
      </c>
      <c r="B15" s="4" t="str">
        <f>"2208210113"</f>
        <v>2208210113</v>
      </c>
      <c r="C15" s="4" t="s">
        <v>6</v>
      </c>
      <c r="D15" s="5"/>
    </row>
    <row r="16" spans="1:4" ht="14.25">
      <c r="A16" s="4" t="s">
        <v>5</v>
      </c>
      <c r="B16" s="4" t="str">
        <f>"2208210114"</f>
        <v>2208210114</v>
      </c>
      <c r="C16" s="4">
        <v>52.9</v>
      </c>
      <c r="D16" s="5"/>
    </row>
    <row r="17" spans="1:4" ht="14.25">
      <c r="A17" s="4" t="s">
        <v>5</v>
      </c>
      <c r="B17" s="4" t="str">
        <f>"2208210115"</f>
        <v>2208210115</v>
      </c>
      <c r="C17" s="4">
        <v>35.7</v>
      </c>
      <c r="D17" s="5"/>
    </row>
    <row r="18" spans="1:4" ht="14.25">
      <c r="A18" s="4" t="s">
        <v>5</v>
      </c>
      <c r="B18" s="4" t="str">
        <f>"2208210116"</f>
        <v>2208210116</v>
      </c>
      <c r="C18" s="4">
        <v>41.9</v>
      </c>
      <c r="D18" s="5"/>
    </row>
    <row r="19" spans="1:4" ht="14.25">
      <c r="A19" s="4" t="s">
        <v>5</v>
      </c>
      <c r="B19" s="4" t="str">
        <f>"2208210117"</f>
        <v>2208210117</v>
      </c>
      <c r="C19" s="4" t="s">
        <v>6</v>
      </c>
      <c r="D19" s="5"/>
    </row>
    <row r="20" spans="1:4" ht="14.25">
      <c r="A20" s="4" t="s">
        <v>5</v>
      </c>
      <c r="B20" s="4" t="str">
        <f>"2208210118"</f>
        <v>2208210118</v>
      </c>
      <c r="C20" s="4">
        <v>49.8</v>
      </c>
      <c r="D20" s="5"/>
    </row>
    <row r="21" spans="1:4" ht="14.25">
      <c r="A21" s="4" t="s">
        <v>5</v>
      </c>
      <c r="B21" s="4" t="str">
        <f>"2208210119"</f>
        <v>2208210119</v>
      </c>
      <c r="C21" s="4">
        <v>48.7</v>
      </c>
      <c r="D21" s="5"/>
    </row>
    <row r="22" spans="1:4" ht="14.25">
      <c r="A22" s="4" t="s">
        <v>5</v>
      </c>
      <c r="B22" s="4" t="str">
        <f>"2208210120"</f>
        <v>2208210120</v>
      </c>
      <c r="C22" s="4">
        <v>55.9</v>
      </c>
      <c r="D22" s="5"/>
    </row>
    <row r="23" spans="1:4" ht="14.25">
      <c r="A23" s="4" t="s">
        <v>5</v>
      </c>
      <c r="B23" s="4" t="str">
        <f>"2208210121"</f>
        <v>2208210121</v>
      </c>
      <c r="C23" s="4">
        <v>62.7</v>
      </c>
      <c r="D23" s="5"/>
    </row>
    <row r="24" spans="1:4" ht="14.25">
      <c r="A24" s="4" t="s">
        <v>5</v>
      </c>
      <c r="B24" s="4" t="str">
        <f>"2208210122"</f>
        <v>2208210122</v>
      </c>
      <c r="C24" s="4">
        <v>53.4</v>
      </c>
      <c r="D24" s="5"/>
    </row>
    <row r="25" spans="1:4" ht="14.25">
      <c r="A25" s="4" t="s">
        <v>5</v>
      </c>
      <c r="B25" s="4" t="str">
        <f>"2208210123"</f>
        <v>2208210123</v>
      </c>
      <c r="C25" s="4">
        <v>42.2</v>
      </c>
      <c r="D25" s="5"/>
    </row>
    <row r="26" spans="1:4" ht="14.25">
      <c r="A26" s="4" t="s">
        <v>5</v>
      </c>
      <c r="B26" s="4" t="str">
        <f>"2208210124"</f>
        <v>2208210124</v>
      </c>
      <c r="C26" s="4">
        <v>48.5</v>
      </c>
      <c r="D26" s="5"/>
    </row>
    <row r="27" spans="1:4" ht="14.25">
      <c r="A27" s="4" t="s">
        <v>5</v>
      </c>
      <c r="B27" s="4" t="str">
        <f>"2208210125"</f>
        <v>2208210125</v>
      </c>
      <c r="C27" s="4">
        <v>43.9</v>
      </c>
      <c r="D27" s="5"/>
    </row>
    <row r="28" spans="1:4" ht="14.25">
      <c r="A28" s="4" t="s">
        <v>5</v>
      </c>
      <c r="B28" s="4" t="str">
        <f>"2208210126"</f>
        <v>2208210126</v>
      </c>
      <c r="C28" s="4">
        <v>44.4</v>
      </c>
      <c r="D28" s="5"/>
    </row>
    <row r="29" spans="1:4" ht="14.25">
      <c r="A29" s="4" t="s">
        <v>5</v>
      </c>
      <c r="B29" s="4" t="str">
        <f>"2208210127"</f>
        <v>2208210127</v>
      </c>
      <c r="C29" s="4" t="s">
        <v>6</v>
      </c>
      <c r="D29" s="5"/>
    </row>
    <row r="30" spans="1:4" ht="14.25">
      <c r="A30" s="4" t="s">
        <v>7</v>
      </c>
      <c r="B30" s="4" t="str">
        <f>"2208210128"</f>
        <v>2208210128</v>
      </c>
      <c r="C30" s="4">
        <v>53.7</v>
      </c>
      <c r="D30" s="5"/>
    </row>
    <row r="31" spans="1:4" ht="14.25">
      <c r="A31" s="4" t="s">
        <v>7</v>
      </c>
      <c r="B31" s="4" t="str">
        <f>"2208210129"</f>
        <v>2208210129</v>
      </c>
      <c r="C31" s="4">
        <v>50.1</v>
      </c>
      <c r="D31" s="5"/>
    </row>
    <row r="32" spans="1:4" ht="14.25">
      <c r="A32" s="4" t="s">
        <v>7</v>
      </c>
      <c r="B32" s="4" t="str">
        <f>"2208210130"</f>
        <v>2208210130</v>
      </c>
      <c r="C32" s="4" t="s">
        <v>6</v>
      </c>
      <c r="D32" s="5"/>
    </row>
    <row r="33" spans="1:4" ht="14.25">
      <c r="A33" s="4" t="s">
        <v>7</v>
      </c>
      <c r="B33" s="4" t="str">
        <f>"2208210201"</f>
        <v>2208210201</v>
      </c>
      <c r="C33" s="4">
        <v>51.3</v>
      </c>
      <c r="D33" s="5"/>
    </row>
    <row r="34" spans="1:4" ht="14.25">
      <c r="A34" s="4" t="s">
        <v>7</v>
      </c>
      <c r="B34" s="4" t="str">
        <f>"2208210202"</f>
        <v>2208210202</v>
      </c>
      <c r="C34" s="4">
        <v>56.9</v>
      </c>
      <c r="D34" s="5"/>
    </row>
    <row r="35" spans="1:4" ht="14.25">
      <c r="A35" s="4" t="s">
        <v>7</v>
      </c>
      <c r="B35" s="4" t="str">
        <f>"2208210203"</f>
        <v>2208210203</v>
      </c>
      <c r="C35" s="4">
        <v>56.1</v>
      </c>
      <c r="D35" s="5"/>
    </row>
    <row r="36" spans="1:4" ht="14.25">
      <c r="A36" s="4" t="s">
        <v>7</v>
      </c>
      <c r="B36" s="4" t="str">
        <f>"2208210204"</f>
        <v>2208210204</v>
      </c>
      <c r="C36" s="4">
        <v>51.4</v>
      </c>
      <c r="D36" s="5"/>
    </row>
    <row r="37" spans="1:4" ht="14.25">
      <c r="A37" s="4" t="s">
        <v>7</v>
      </c>
      <c r="B37" s="4" t="str">
        <f>"2208210205"</f>
        <v>2208210205</v>
      </c>
      <c r="C37" s="4">
        <v>52.5</v>
      </c>
      <c r="D37" s="5"/>
    </row>
    <row r="38" spans="1:4" ht="14.25">
      <c r="A38" s="4" t="s">
        <v>7</v>
      </c>
      <c r="B38" s="4" t="str">
        <f>"2208210206"</f>
        <v>2208210206</v>
      </c>
      <c r="C38" s="4">
        <v>32.9</v>
      </c>
      <c r="D38" s="5"/>
    </row>
    <row r="39" spans="1:4" ht="14.25">
      <c r="A39" s="4" t="s">
        <v>7</v>
      </c>
      <c r="B39" s="4" t="str">
        <f>"2208210207"</f>
        <v>2208210207</v>
      </c>
      <c r="C39" s="4">
        <v>51.8</v>
      </c>
      <c r="D39" s="5"/>
    </row>
    <row r="40" spans="1:4" ht="14.25">
      <c r="A40" s="4" t="s">
        <v>7</v>
      </c>
      <c r="B40" s="4" t="str">
        <f>"2208210208"</f>
        <v>2208210208</v>
      </c>
      <c r="C40" s="4">
        <v>33.3</v>
      </c>
      <c r="D40" s="5"/>
    </row>
    <row r="41" spans="1:4" ht="14.25">
      <c r="A41" s="4" t="s">
        <v>7</v>
      </c>
      <c r="B41" s="4" t="str">
        <f>"2208210209"</f>
        <v>2208210209</v>
      </c>
      <c r="C41" s="4">
        <v>38.4</v>
      </c>
      <c r="D41" s="5"/>
    </row>
    <row r="42" spans="1:4" ht="14.25">
      <c r="A42" s="4" t="s">
        <v>7</v>
      </c>
      <c r="B42" s="4" t="str">
        <f>"2208210210"</f>
        <v>2208210210</v>
      </c>
      <c r="C42" s="4" t="s">
        <v>6</v>
      </c>
      <c r="D42" s="5"/>
    </row>
    <row r="43" spans="1:4" ht="14.25">
      <c r="A43" s="4" t="s">
        <v>7</v>
      </c>
      <c r="B43" s="4" t="str">
        <f>"2208210211"</f>
        <v>2208210211</v>
      </c>
      <c r="C43" s="4">
        <v>39.2</v>
      </c>
      <c r="D43" s="5"/>
    </row>
    <row r="44" spans="1:4" ht="14.25">
      <c r="A44" s="4" t="s">
        <v>7</v>
      </c>
      <c r="B44" s="4" t="str">
        <f>"2208210212"</f>
        <v>2208210212</v>
      </c>
      <c r="C44" s="4">
        <v>46.4</v>
      </c>
      <c r="D44" s="5"/>
    </row>
    <row r="45" spans="1:4" ht="14.25">
      <c r="A45" s="4" t="s">
        <v>7</v>
      </c>
      <c r="B45" s="4" t="str">
        <f>"2208210213"</f>
        <v>2208210213</v>
      </c>
      <c r="C45" s="4">
        <v>51.7</v>
      </c>
      <c r="D45" s="5"/>
    </row>
    <row r="46" spans="1:4" ht="14.25">
      <c r="A46" s="4" t="s">
        <v>7</v>
      </c>
      <c r="B46" s="4" t="str">
        <f>"2208210214"</f>
        <v>2208210214</v>
      </c>
      <c r="C46" s="4" t="s">
        <v>6</v>
      </c>
      <c r="D46" s="5"/>
    </row>
    <row r="47" spans="1:4" ht="14.25">
      <c r="A47" s="4" t="s">
        <v>7</v>
      </c>
      <c r="B47" s="4" t="str">
        <f>"2208210215"</f>
        <v>2208210215</v>
      </c>
      <c r="C47" s="4">
        <v>53</v>
      </c>
      <c r="D47" s="5"/>
    </row>
    <row r="48" spans="1:4" ht="14.25">
      <c r="A48" s="4" t="s">
        <v>7</v>
      </c>
      <c r="B48" s="4" t="str">
        <f>"2208210216"</f>
        <v>2208210216</v>
      </c>
      <c r="C48" s="4" t="s">
        <v>6</v>
      </c>
      <c r="D48" s="5"/>
    </row>
    <row r="49" spans="1:4" ht="14.25">
      <c r="A49" s="4" t="s">
        <v>7</v>
      </c>
      <c r="B49" s="4" t="str">
        <f>"2208210217"</f>
        <v>2208210217</v>
      </c>
      <c r="C49" s="4" t="s">
        <v>6</v>
      </c>
      <c r="D49" s="5"/>
    </row>
    <row r="50" spans="1:4" ht="14.25">
      <c r="A50" s="4" t="s">
        <v>7</v>
      </c>
      <c r="B50" s="4" t="str">
        <f>"2208210218"</f>
        <v>2208210218</v>
      </c>
      <c r="C50" s="4">
        <v>59.6</v>
      </c>
      <c r="D50" s="5"/>
    </row>
    <row r="51" spans="1:4" ht="14.25">
      <c r="A51" s="4" t="s">
        <v>7</v>
      </c>
      <c r="B51" s="4" t="str">
        <f>"2208210219"</f>
        <v>2208210219</v>
      </c>
      <c r="C51" s="4">
        <v>55.7</v>
      </c>
      <c r="D51" s="5"/>
    </row>
    <row r="52" spans="1:4" ht="14.25">
      <c r="A52" s="4" t="s">
        <v>7</v>
      </c>
      <c r="B52" s="4" t="str">
        <f>"2208210220"</f>
        <v>2208210220</v>
      </c>
      <c r="C52" s="4" t="s">
        <v>6</v>
      </c>
      <c r="D52" s="5"/>
    </row>
    <row r="53" spans="1:4" ht="14.25">
      <c r="A53" s="4" t="s">
        <v>7</v>
      </c>
      <c r="B53" s="4" t="str">
        <f>"2208210221"</f>
        <v>2208210221</v>
      </c>
      <c r="C53" s="4" t="s">
        <v>6</v>
      </c>
      <c r="D53" s="5"/>
    </row>
    <row r="54" spans="1:4" ht="14.25">
      <c r="A54" s="4" t="s">
        <v>7</v>
      </c>
      <c r="B54" s="4" t="str">
        <f>"2208210222"</f>
        <v>2208210222</v>
      </c>
      <c r="C54" s="4">
        <v>39.8</v>
      </c>
      <c r="D54" s="5"/>
    </row>
    <row r="55" spans="1:4" ht="14.25">
      <c r="A55" s="4" t="s">
        <v>7</v>
      </c>
      <c r="B55" s="4" t="str">
        <f>"2208210223"</f>
        <v>2208210223</v>
      </c>
      <c r="C55" s="4">
        <v>39.9</v>
      </c>
      <c r="D55" s="5"/>
    </row>
    <row r="56" spans="1:4" ht="14.25">
      <c r="A56" s="4" t="s">
        <v>7</v>
      </c>
      <c r="B56" s="4" t="str">
        <f>"2208210224"</f>
        <v>2208210224</v>
      </c>
      <c r="C56" s="4">
        <v>28.1</v>
      </c>
      <c r="D56" s="5"/>
    </row>
    <row r="57" spans="1:4" ht="14.25">
      <c r="A57" s="4" t="s">
        <v>7</v>
      </c>
      <c r="B57" s="4" t="str">
        <f>"2208210225"</f>
        <v>2208210225</v>
      </c>
      <c r="C57" s="4">
        <v>56.1</v>
      </c>
      <c r="D57" s="5"/>
    </row>
    <row r="58" spans="1:4" ht="14.25">
      <c r="A58" s="4" t="s">
        <v>7</v>
      </c>
      <c r="B58" s="4" t="str">
        <f>"2208210226"</f>
        <v>2208210226</v>
      </c>
      <c r="C58" s="4">
        <v>59.2</v>
      </c>
      <c r="D58" s="5"/>
    </row>
    <row r="59" spans="1:4" ht="14.25">
      <c r="A59" s="4" t="s">
        <v>7</v>
      </c>
      <c r="B59" s="4" t="str">
        <f>"2208210227"</f>
        <v>2208210227</v>
      </c>
      <c r="C59" s="4" t="s">
        <v>6</v>
      </c>
      <c r="D59" s="5"/>
    </row>
    <row r="60" spans="1:4" ht="14.25">
      <c r="A60" s="4" t="s">
        <v>7</v>
      </c>
      <c r="B60" s="4" t="str">
        <f>"2208210228"</f>
        <v>2208210228</v>
      </c>
      <c r="C60" s="4">
        <v>52.4</v>
      </c>
      <c r="D60" s="5"/>
    </row>
    <row r="61" spans="1:4" ht="14.25">
      <c r="A61" s="4" t="s">
        <v>7</v>
      </c>
      <c r="B61" s="4" t="str">
        <f>"2208210229"</f>
        <v>2208210229</v>
      </c>
      <c r="C61" s="4" t="s">
        <v>6</v>
      </c>
      <c r="D61" s="5"/>
    </row>
    <row r="62" spans="1:4" ht="14.25">
      <c r="A62" s="4" t="s">
        <v>7</v>
      </c>
      <c r="B62" s="4" t="str">
        <f>"2208210230"</f>
        <v>2208210230</v>
      </c>
      <c r="C62" s="4" t="s">
        <v>6</v>
      </c>
      <c r="D62" s="5"/>
    </row>
    <row r="63" spans="1:4" ht="14.25">
      <c r="A63" s="4" t="s">
        <v>7</v>
      </c>
      <c r="B63" s="4" t="str">
        <f>"2208210301"</f>
        <v>2208210301</v>
      </c>
      <c r="C63" s="4" t="s">
        <v>6</v>
      </c>
      <c r="D63" s="5"/>
    </row>
    <row r="64" spans="1:4" ht="14.25">
      <c r="A64" s="4" t="s">
        <v>7</v>
      </c>
      <c r="B64" s="4" t="str">
        <f>"2208210302"</f>
        <v>2208210302</v>
      </c>
      <c r="C64" s="4" t="s">
        <v>6</v>
      </c>
      <c r="D64" s="5"/>
    </row>
    <row r="65" spans="1:4" ht="14.25">
      <c r="A65" s="4" t="s">
        <v>7</v>
      </c>
      <c r="B65" s="4" t="str">
        <f>"2208210303"</f>
        <v>2208210303</v>
      </c>
      <c r="C65" s="4">
        <v>25.3</v>
      </c>
      <c r="D65" s="5"/>
    </row>
    <row r="66" spans="1:4" ht="14.25">
      <c r="A66" s="4" t="s">
        <v>7</v>
      </c>
      <c r="B66" s="4" t="str">
        <f>"2208210304"</f>
        <v>2208210304</v>
      </c>
      <c r="C66" s="4" t="s">
        <v>6</v>
      </c>
      <c r="D66" s="5"/>
    </row>
    <row r="67" spans="1:4" ht="14.25">
      <c r="A67" s="4" t="s">
        <v>7</v>
      </c>
      <c r="B67" s="4" t="str">
        <f>"2208210305"</f>
        <v>2208210305</v>
      </c>
      <c r="C67" s="4">
        <v>42.8</v>
      </c>
      <c r="D67" s="5"/>
    </row>
    <row r="68" spans="1:4" ht="14.25">
      <c r="A68" s="4" t="s">
        <v>7</v>
      </c>
      <c r="B68" s="4" t="str">
        <f>"2208210306"</f>
        <v>2208210306</v>
      </c>
      <c r="C68" s="4">
        <v>30.2</v>
      </c>
      <c r="D68" s="5"/>
    </row>
    <row r="69" spans="1:4" ht="14.25">
      <c r="A69" s="4" t="s">
        <v>7</v>
      </c>
      <c r="B69" s="4" t="str">
        <f>"2208210307"</f>
        <v>2208210307</v>
      </c>
      <c r="C69" s="4">
        <v>48.9</v>
      </c>
      <c r="D69" s="5"/>
    </row>
    <row r="70" spans="1:4" ht="14.25">
      <c r="A70" s="4" t="s">
        <v>7</v>
      </c>
      <c r="B70" s="4" t="str">
        <f>"2208210308"</f>
        <v>2208210308</v>
      </c>
      <c r="C70" s="4">
        <v>39.3</v>
      </c>
      <c r="D70" s="5"/>
    </row>
    <row r="71" spans="1:4" ht="14.25">
      <c r="A71" s="4" t="s">
        <v>7</v>
      </c>
      <c r="B71" s="4" t="str">
        <f>"2208210309"</f>
        <v>2208210309</v>
      </c>
      <c r="C71" s="4" t="s">
        <v>6</v>
      </c>
      <c r="D71" s="5"/>
    </row>
    <row r="72" spans="1:4" ht="14.25">
      <c r="A72" s="4" t="s">
        <v>7</v>
      </c>
      <c r="B72" s="4" t="str">
        <f>"2208210310"</f>
        <v>2208210310</v>
      </c>
      <c r="C72" s="4">
        <v>49.2</v>
      </c>
      <c r="D72" s="5"/>
    </row>
    <row r="73" spans="1:4" ht="14.25">
      <c r="A73" s="4" t="s">
        <v>7</v>
      </c>
      <c r="B73" s="4" t="str">
        <f>"2208210311"</f>
        <v>2208210311</v>
      </c>
      <c r="C73" s="4">
        <v>57</v>
      </c>
      <c r="D73" s="5"/>
    </row>
    <row r="74" spans="1:4" ht="14.25">
      <c r="A74" s="4" t="s">
        <v>7</v>
      </c>
      <c r="B74" s="4" t="str">
        <f>"2208210312"</f>
        <v>2208210312</v>
      </c>
      <c r="C74" s="4">
        <v>40.3</v>
      </c>
      <c r="D74" s="5"/>
    </row>
    <row r="75" spans="1:4" ht="14.25">
      <c r="A75" s="4" t="s">
        <v>7</v>
      </c>
      <c r="B75" s="4" t="str">
        <f>"2208210313"</f>
        <v>2208210313</v>
      </c>
      <c r="C75" s="4">
        <v>48.8</v>
      </c>
      <c r="D75" s="5"/>
    </row>
    <row r="76" spans="1:4" ht="14.25">
      <c r="A76" s="4" t="s">
        <v>7</v>
      </c>
      <c r="B76" s="4" t="str">
        <f>"2208210314"</f>
        <v>2208210314</v>
      </c>
      <c r="C76" s="4">
        <v>58.6</v>
      </c>
      <c r="D76" s="5"/>
    </row>
    <row r="77" spans="1:4" ht="14.25">
      <c r="A77" s="4" t="s">
        <v>7</v>
      </c>
      <c r="B77" s="4" t="str">
        <f>"2208210315"</f>
        <v>2208210315</v>
      </c>
      <c r="C77" s="4">
        <v>48.1</v>
      </c>
      <c r="D77" s="5"/>
    </row>
    <row r="78" spans="1:4" ht="14.25">
      <c r="A78" s="4" t="s">
        <v>7</v>
      </c>
      <c r="B78" s="4" t="str">
        <f>"2208210316"</f>
        <v>2208210316</v>
      </c>
      <c r="C78" s="4">
        <v>56</v>
      </c>
      <c r="D78" s="5"/>
    </row>
    <row r="79" spans="1:4" ht="14.25">
      <c r="A79" s="4" t="s">
        <v>7</v>
      </c>
      <c r="B79" s="4" t="str">
        <f>"2208210317"</f>
        <v>2208210317</v>
      </c>
      <c r="C79" s="4" t="s">
        <v>6</v>
      </c>
      <c r="D79" s="5"/>
    </row>
    <row r="80" spans="1:4" ht="14.25">
      <c r="A80" s="4" t="s">
        <v>7</v>
      </c>
      <c r="B80" s="4" t="str">
        <f>"2208210318"</f>
        <v>2208210318</v>
      </c>
      <c r="C80" s="4">
        <v>48.7</v>
      </c>
      <c r="D80" s="5"/>
    </row>
    <row r="81" spans="1:4" ht="14.25">
      <c r="A81" s="4" t="s">
        <v>7</v>
      </c>
      <c r="B81" s="4" t="str">
        <f>"2208210319"</f>
        <v>2208210319</v>
      </c>
      <c r="C81" s="4" t="s">
        <v>6</v>
      </c>
      <c r="D81" s="5"/>
    </row>
    <row r="82" spans="1:4" ht="14.25">
      <c r="A82" s="4" t="s">
        <v>7</v>
      </c>
      <c r="B82" s="4" t="str">
        <f>"2208210320"</f>
        <v>2208210320</v>
      </c>
      <c r="C82" s="4" t="s">
        <v>6</v>
      </c>
      <c r="D82" s="5"/>
    </row>
    <row r="83" spans="1:4" ht="14.25">
      <c r="A83" s="4" t="s">
        <v>7</v>
      </c>
      <c r="B83" s="4" t="str">
        <f>"2208210321"</f>
        <v>2208210321</v>
      </c>
      <c r="C83" s="4" t="s">
        <v>6</v>
      </c>
      <c r="D83" s="5"/>
    </row>
    <row r="84" spans="1:4" ht="14.25">
      <c r="A84" s="4" t="s">
        <v>7</v>
      </c>
      <c r="B84" s="4" t="str">
        <f>"2208210322"</f>
        <v>2208210322</v>
      </c>
      <c r="C84" s="4" t="s">
        <v>6</v>
      </c>
      <c r="D84" s="5"/>
    </row>
    <row r="85" spans="1:4" ht="14.25">
      <c r="A85" s="4" t="s">
        <v>7</v>
      </c>
      <c r="B85" s="4" t="str">
        <f>"2208210323"</f>
        <v>2208210323</v>
      </c>
      <c r="C85" s="4">
        <v>51.6</v>
      </c>
      <c r="D85" s="5"/>
    </row>
    <row r="86" spans="1:4" ht="14.25">
      <c r="A86" s="4" t="s">
        <v>7</v>
      </c>
      <c r="B86" s="4" t="str">
        <f>"2208210324"</f>
        <v>2208210324</v>
      </c>
      <c r="C86" s="4">
        <v>50.1</v>
      </c>
      <c r="D86" s="5"/>
    </row>
    <row r="87" spans="1:4" ht="14.25">
      <c r="A87" s="4" t="s">
        <v>7</v>
      </c>
      <c r="B87" s="4" t="str">
        <f>"2208210325"</f>
        <v>2208210325</v>
      </c>
      <c r="C87" s="4" t="s">
        <v>6</v>
      </c>
      <c r="D87" s="5"/>
    </row>
    <row r="88" spans="1:4" ht="14.25">
      <c r="A88" s="4" t="s">
        <v>7</v>
      </c>
      <c r="B88" s="4" t="str">
        <f>"2208210326"</f>
        <v>2208210326</v>
      </c>
      <c r="C88" s="4">
        <v>45.3</v>
      </c>
      <c r="D88" s="5"/>
    </row>
    <row r="89" spans="1:4" ht="14.25">
      <c r="A89" s="4" t="s">
        <v>7</v>
      </c>
      <c r="B89" s="4" t="str">
        <f>"2208210327"</f>
        <v>2208210327</v>
      </c>
      <c r="C89" s="4">
        <v>65.9</v>
      </c>
      <c r="D89" s="5"/>
    </row>
    <row r="90" spans="1:4" ht="14.25">
      <c r="A90" s="4" t="s">
        <v>7</v>
      </c>
      <c r="B90" s="4" t="str">
        <f>"2208210328"</f>
        <v>2208210328</v>
      </c>
      <c r="C90" s="4" t="s">
        <v>6</v>
      </c>
      <c r="D90" s="5"/>
    </row>
    <row r="91" spans="1:4" ht="14.25">
      <c r="A91" s="4" t="s">
        <v>8</v>
      </c>
      <c r="B91" s="4" t="str">
        <f>"2208210329"</f>
        <v>2208210329</v>
      </c>
      <c r="C91" s="4">
        <v>57.2</v>
      </c>
      <c r="D91" s="5"/>
    </row>
    <row r="92" spans="1:4" ht="14.25">
      <c r="A92" s="4" t="s">
        <v>8</v>
      </c>
      <c r="B92" s="4" t="str">
        <f>"2208210330"</f>
        <v>2208210330</v>
      </c>
      <c r="C92" s="4">
        <v>45.6</v>
      </c>
      <c r="D92" s="5"/>
    </row>
    <row r="93" spans="1:4" ht="14.25">
      <c r="A93" s="4" t="s">
        <v>8</v>
      </c>
      <c r="B93" s="4" t="str">
        <f>"2208210401"</f>
        <v>2208210401</v>
      </c>
      <c r="C93" s="4">
        <v>28.4</v>
      </c>
      <c r="D93" s="5"/>
    </row>
    <row r="94" spans="1:4" ht="14.25">
      <c r="A94" s="4" t="s">
        <v>8</v>
      </c>
      <c r="B94" s="4" t="str">
        <f>"2208210402"</f>
        <v>2208210402</v>
      </c>
      <c r="C94" s="4">
        <v>51.6</v>
      </c>
      <c r="D94" s="5"/>
    </row>
    <row r="95" spans="1:4" ht="14.25">
      <c r="A95" s="4" t="s">
        <v>8</v>
      </c>
      <c r="B95" s="4" t="str">
        <f>"2208210403"</f>
        <v>2208210403</v>
      </c>
      <c r="C95" s="4" t="s">
        <v>6</v>
      </c>
      <c r="D95" s="5"/>
    </row>
    <row r="96" spans="1:4" ht="14.25">
      <c r="A96" s="4" t="s">
        <v>8</v>
      </c>
      <c r="B96" s="4" t="str">
        <f>"2208210404"</f>
        <v>2208210404</v>
      </c>
      <c r="C96" s="4">
        <v>59.2</v>
      </c>
      <c r="D96" s="5"/>
    </row>
    <row r="97" spans="1:4" ht="14.25">
      <c r="A97" s="4" t="s">
        <v>8</v>
      </c>
      <c r="B97" s="4" t="str">
        <f>"2208210405"</f>
        <v>2208210405</v>
      </c>
      <c r="C97" s="4">
        <v>31.2</v>
      </c>
      <c r="D97" s="5"/>
    </row>
    <row r="98" spans="1:4" ht="14.25">
      <c r="A98" s="4" t="s">
        <v>8</v>
      </c>
      <c r="B98" s="4" t="str">
        <f>"2208210406"</f>
        <v>2208210406</v>
      </c>
      <c r="C98" s="4">
        <v>33.4</v>
      </c>
      <c r="D98" s="5"/>
    </row>
    <row r="99" spans="1:4" ht="14.25">
      <c r="A99" s="4" t="s">
        <v>8</v>
      </c>
      <c r="B99" s="4" t="str">
        <f>"2208210407"</f>
        <v>2208210407</v>
      </c>
      <c r="C99" s="4">
        <v>62.3</v>
      </c>
      <c r="D99" s="5"/>
    </row>
    <row r="100" spans="1:4" ht="14.25">
      <c r="A100" s="4" t="s">
        <v>8</v>
      </c>
      <c r="B100" s="4" t="str">
        <f>"2208210408"</f>
        <v>2208210408</v>
      </c>
      <c r="C100" s="4">
        <v>59.4</v>
      </c>
      <c r="D100" s="5"/>
    </row>
    <row r="101" spans="1:4" ht="14.25">
      <c r="A101" s="4" t="s">
        <v>8</v>
      </c>
      <c r="B101" s="4" t="str">
        <f>"2208210409"</f>
        <v>2208210409</v>
      </c>
      <c r="C101" s="4">
        <v>56</v>
      </c>
      <c r="D101" s="5"/>
    </row>
    <row r="102" spans="1:4" ht="14.25">
      <c r="A102" s="4" t="s">
        <v>8</v>
      </c>
      <c r="B102" s="4" t="str">
        <f>"2208210410"</f>
        <v>2208210410</v>
      </c>
      <c r="C102" s="4">
        <v>57.2</v>
      </c>
      <c r="D102" s="5"/>
    </row>
    <row r="103" spans="1:4" ht="14.25">
      <c r="A103" s="4" t="s">
        <v>8</v>
      </c>
      <c r="B103" s="4" t="str">
        <f>"2208210411"</f>
        <v>2208210411</v>
      </c>
      <c r="C103" s="4">
        <v>26.6</v>
      </c>
      <c r="D103" s="5"/>
    </row>
    <row r="104" spans="1:4" ht="14.25">
      <c r="A104" s="4" t="s">
        <v>8</v>
      </c>
      <c r="B104" s="4" t="str">
        <f>"2208210412"</f>
        <v>2208210412</v>
      </c>
      <c r="C104" s="4">
        <v>38</v>
      </c>
      <c r="D104" s="5"/>
    </row>
    <row r="105" spans="1:4" ht="14.25">
      <c r="A105" s="4" t="s">
        <v>8</v>
      </c>
      <c r="B105" s="4" t="str">
        <f>"2208210413"</f>
        <v>2208210413</v>
      </c>
      <c r="C105" s="4">
        <v>56.6</v>
      </c>
      <c r="D105" s="5"/>
    </row>
    <row r="106" spans="1:4" ht="14.25">
      <c r="A106" s="4" t="s">
        <v>8</v>
      </c>
      <c r="B106" s="4" t="str">
        <f>"2208210414"</f>
        <v>2208210414</v>
      </c>
      <c r="C106" s="4" t="s">
        <v>6</v>
      </c>
      <c r="D106" s="5"/>
    </row>
    <row r="107" spans="1:4" ht="14.25">
      <c r="A107" s="4" t="s">
        <v>8</v>
      </c>
      <c r="B107" s="4" t="str">
        <f>"2208210415"</f>
        <v>2208210415</v>
      </c>
      <c r="C107" s="4">
        <v>51.9</v>
      </c>
      <c r="D107" s="5"/>
    </row>
    <row r="108" spans="1:4" ht="14.25">
      <c r="A108" s="4" t="s">
        <v>8</v>
      </c>
      <c r="B108" s="4" t="str">
        <f>"2208210416"</f>
        <v>2208210416</v>
      </c>
      <c r="C108" s="4" t="s">
        <v>6</v>
      </c>
      <c r="D108" s="5"/>
    </row>
    <row r="109" spans="1:4" ht="14.25">
      <c r="A109" s="4" t="s">
        <v>8</v>
      </c>
      <c r="B109" s="4" t="str">
        <f>"2208210417"</f>
        <v>2208210417</v>
      </c>
      <c r="C109" s="4">
        <v>49.7</v>
      </c>
      <c r="D109" s="5"/>
    </row>
    <row r="110" spans="1:4" ht="14.25">
      <c r="A110" s="4" t="s">
        <v>8</v>
      </c>
      <c r="B110" s="4" t="str">
        <f>"2208210418"</f>
        <v>2208210418</v>
      </c>
      <c r="C110" s="4">
        <v>48.5</v>
      </c>
      <c r="D110" s="5"/>
    </row>
    <row r="111" spans="1:4" ht="14.25">
      <c r="A111" s="4" t="s">
        <v>8</v>
      </c>
      <c r="B111" s="4" t="str">
        <f>"2208210419"</f>
        <v>2208210419</v>
      </c>
      <c r="C111" s="4" t="s">
        <v>6</v>
      </c>
      <c r="D111" s="5"/>
    </row>
    <row r="112" spans="1:4" ht="14.25">
      <c r="A112" s="4" t="s">
        <v>8</v>
      </c>
      <c r="B112" s="4" t="str">
        <f>"2208210420"</f>
        <v>2208210420</v>
      </c>
      <c r="C112" s="4" t="s">
        <v>6</v>
      </c>
      <c r="D112" s="5"/>
    </row>
    <row r="113" spans="1:4" ht="14.25">
      <c r="A113" s="4" t="s">
        <v>8</v>
      </c>
      <c r="B113" s="4" t="str">
        <f>"2208210421"</f>
        <v>2208210421</v>
      </c>
      <c r="C113" s="4">
        <v>48.5</v>
      </c>
      <c r="D113" s="5"/>
    </row>
    <row r="114" spans="1:4" ht="14.25">
      <c r="A114" s="4" t="s">
        <v>8</v>
      </c>
      <c r="B114" s="4" t="str">
        <f>"2208210422"</f>
        <v>2208210422</v>
      </c>
      <c r="C114" s="4">
        <v>60.1</v>
      </c>
      <c r="D114" s="5"/>
    </row>
    <row r="115" spans="1:4" ht="14.25">
      <c r="A115" s="4" t="s">
        <v>8</v>
      </c>
      <c r="B115" s="4" t="str">
        <f>"2208210423"</f>
        <v>2208210423</v>
      </c>
      <c r="C115" s="4">
        <v>62.7</v>
      </c>
      <c r="D115" s="5"/>
    </row>
    <row r="116" spans="1:4" ht="14.25">
      <c r="A116" s="4" t="s">
        <v>8</v>
      </c>
      <c r="B116" s="4" t="str">
        <f>"2208210424"</f>
        <v>2208210424</v>
      </c>
      <c r="C116" s="4">
        <v>35</v>
      </c>
      <c r="D116" s="5"/>
    </row>
    <row r="117" spans="1:4" ht="14.25">
      <c r="A117" s="4" t="s">
        <v>8</v>
      </c>
      <c r="B117" s="4" t="str">
        <f>"2208210425"</f>
        <v>2208210425</v>
      </c>
      <c r="C117" s="4" t="s">
        <v>6</v>
      </c>
      <c r="D117" s="5"/>
    </row>
    <row r="118" spans="1:4" ht="14.25">
      <c r="A118" s="4" t="s">
        <v>8</v>
      </c>
      <c r="B118" s="4" t="str">
        <f>"2208210426"</f>
        <v>2208210426</v>
      </c>
      <c r="C118" s="4">
        <v>57.5</v>
      </c>
      <c r="D118" s="5"/>
    </row>
    <row r="119" spans="1:4" ht="14.25">
      <c r="A119" s="4" t="s">
        <v>8</v>
      </c>
      <c r="B119" s="4" t="str">
        <f>"2208210427"</f>
        <v>2208210427</v>
      </c>
      <c r="C119" s="4">
        <v>58.3</v>
      </c>
      <c r="D119" s="5"/>
    </row>
    <row r="120" spans="1:4" ht="14.25">
      <c r="A120" s="4" t="s">
        <v>8</v>
      </c>
      <c r="B120" s="4" t="str">
        <f>"2208210428"</f>
        <v>2208210428</v>
      </c>
      <c r="C120" s="4" t="s">
        <v>6</v>
      </c>
      <c r="D120" s="5"/>
    </row>
    <row r="121" spans="1:4" ht="14.25">
      <c r="A121" s="4" t="s">
        <v>9</v>
      </c>
      <c r="B121" s="4" t="str">
        <f>"2208210429"</f>
        <v>2208210429</v>
      </c>
      <c r="C121" s="4">
        <v>53.7</v>
      </c>
      <c r="D121" s="5"/>
    </row>
    <row r="122" spans="1:4" ht="14.25">
      <c r="A122" s="4" t="s">
        <v>9</v>
      </c>
      <c r="B122" s="4" t="str">
        <f>"2208210430"</f>
        <v>2208210430</v>
      </c>
      <c r="C122" s="4">
        <v>63.1</v>
      </c>
      <c r="D122" s="5"/>
    </row>
    <row r="123" spans="1:4" ht="14.25">
      <c r="A123" s="4" t="s">
        <v>9</v>
      </c>
      <c r="B123" s="4" t="str">
        <f>"2208210501"</f>
        <v>2208210501</v>
      </c>
      <c r="C123" s="4">
        <v>61.2</v>
      </c>
      <c r="D123" s="5"/>
    </row>
    <row r="124" spans="1:4" ht="14.25">
      <c r="A124" s="4" t="s">
        <v>9</v>
      </c>
      <c r="B124" s="4" t="str">
        <f>"2208210502"</f>
        <v>2208210502</v>
      </c>
      <c r="C124" s="4">
        <v>49.3</v>
      </c>
      <c r="D124" s="5"/>
    </row>
    <row r="125" spans="1:4" ht="14.25">
      <c r="A125" s="4" t="s">
        <v>9</v>
      </c>
      <c r="B125" s="4" t="str">
        <f>"2208210503"</f>
        <v>2208210503</v>
      </c>
      <c r="C125" s="4">
        <v>17.7</v>
      </c>
      <c r="D125" s="5"/>
    </row>
    <row r="126" spans="1:4" ht="14.25">
      <c r="A126" s="4" t="s">
        <v>9</v>
      </c>
      <c r="B126" s="4" t="str">
        <f>"2208210504"</f>
        <v>2208210504</v>
      </c>
      <c r="C126" s="4">
        <v>62.8</v>
      </c>
      <c r="D126" s="5"/>
    </row>
    <row r="127" spans="1:4" ht="14.25">
      <c r="A127" s="4" t="s">
        <v>9</v>
      </c>
      <c r="B127" s="4" t="str">
        <f>"2208210505"</f>
        <v>2208210505</v>
      </c>
      <c r="C127" s="4">
        <v>49.1</v>
      </c>
      <c r="D127" s="5"/>
    </row>
    <row r="128" spans="1:4" ht="14.25">
      <c r="A128" s="4" t="s">
        <v>9</v>
      </c>
      <c r="B128" s="4" t="str">
        <f>"2208210506"</f>
        <v>2208210506</v>
      </c>
      <c r="C128" s="4">
        <v>60.8</v>
      </c>
      <c r="D128" s="5"/>
    </row>
    <row r="129" spans="1:4" ht="14.25">
      <c r="A129" s="4" t="s">
        <v>9</v>
      </c>
      <c r="B129" s="4" t="str">
        <f>"2208210507"</f>
        <v>2208210507</v>
      </c>
      <c r="C129" s="4">
        <v>63</v>
      </c>
      <c r="D129" s="5"/>
    </row>
    <row r="130" spans="1:4" ht="14.25">
      <c r="A130" s="4" t="s">
        <v>9</v>
      </c>
      <c r="B130" s="4" t="str">
        <f>"2208210508"</f>
        <v>2208210508</v>
      </c>
      <c r="C130" s="4">
        <v>55.3</v>
      </c>
      <c r="D130" s="5"/>
    </row>
    <row r="131" spans="1:4" ht="14.25">
      <c r="A131" s="4" t="s">
        <v>9</v>
      </c>
      <c r="B131" s="4" t="str">
        <f>"2208210509"</f>
        <v>2208210509</v>
      </c>
      <c r="C131" s="4">
        <v>46.7</v>
      </c>
      <c r="D131" s="5"/>
    </row>
    <row r="132" spans="1:4" ht="14.25">
      <c r="A132" s="4" t="s">
        <v>9</v>
      </c>
      <c r="B132" s="4" t="str">
        <f>"2208210510"</f>
        <v>2208210510</v>
      </c>
      <c r="C132" s="4" t="s">
        <v>6</v>
      </c>
      <c r="D132" s="5"/>
    </row>
    <row r="133" spans="1:4" ht="14.25">
      <c r="A133" s="4" t="s">
        <v>9</v>
      </c>
      <c r="B133" s="4" t="str">
        <f>"2208210511"</f>
        <v>2208210511</v>
      </c>
      <c r="C133" s="4">
        <v>33.6</v>
      </c>
      <c r="D133" s="5"/>
    </row>
    <row r="134" spans="1:4" ht="14.25">
      <c r="A134" s="4" t="s">
        <v>9</v>
      </c>
      <c r="B134" s="4" t="str">
        <f>"2208210512"</f>
        <v>2208210512</v>
      </c>
      <c r="C134" s="4">
        <v>56.6</v>
      </c>
      <c r="D134" s="5"/>
    </row>
    <row r="135" spans="1:4" ht="14.25">
      <c r="A135" s="4" t="s">
        <v>9</v>
      </c>
      <c r="B135" s="4" t="str">
        <f>"2208210513"</f>
        <v>2208210513</v>
      </c>
      <c r="C135" s="4">
        <v>38.4</v>
      </c>
      <c r="D135" s="5"/>
    </row>
    <row r="136" spans="1:4" ht="14.25">
      <c r="A136" s="4" t="s">
        <v>9</v>
      </c>
      <c r="B136" s="4" t="str">
        <f>"2208210514"</f>
        <v>2208210514</v>
      </c>
      <c r="C136" s="4">
        <v>44.2</v>
      </c>
      <c r="D136" s="5"/>
    </row>
    <row r="137" spans="1:4" ht="14.25">
      <c r="A137" s="4" t="s">
        <v>9</v>
      </c>
      <c r="B137" s="4" t="str">
        <f>"2208210515"</f>
        <v>2208210515</v>
      </c>
      <c r="C137" s="4">
        <v>53.7</v>
      </c>
      <c r="D137" s="5"/>
    </row>
    <row r="138" spans="1:4" ht="14.25">
      <c r="A138" s="4" t="s">
        <v>9</v>
      </c>
      <c r="B138" s="4" t="str">
        <f>"2208210516"</f>
        <v>2208210516</v>
      </c>
      <c r="C138" s="4">
        <v>53.7</v>
      </c>
      <c r="D138" s="5"/>
    </row>
    <row r="139" spans="1:4" ht="14.25">
      <c r="A139" s="4" t="s">
        <v>9</v>
      </c>
      <c r="B139" s="4" t="str">
        <f>"2208210517"</f>
        <v>2208210517</v>
      </c>
      <c r="C139" s="4">
        <v>56.5</v>
      </c>
      <c r="D139" s="5"/>
    </row>
    <row r="140" spans="1:4" ht="14.25">
      <c r="A140" s="4" t="s">
        <v>9</v>
      </c>
      <c r="B140" s="4" t="str">
        <f>"2208210518"</f>
        <v>2208210518</v>
      </c>
      <c r="C140" s="4">
        <v>55.5</v>
      </c>
      <c r="D140" s="5"/>
    </row>
    <row r="141" spans="1:4" ht="14.25">
      <c r="A141" s="4" t="s">
        <v>9</v>
      </c>
      <c r="B141" s="4" t="str">
        <f>"2208210519"</f>
        <v>2208210519</v>
      </c>
      <c r="C141" s="4">
        <v>34.4</v>
      </c>
      <c r="D141" s="5"/>
    </row>
    <row r="142" spans="1:4" ht="14.25">
      <c r="A142" s="4" t="s">
        <v>9</v>
      </c>
      <c r="B142" s="4" t="str">
        <f>"2208210520"</f>
        <v>2208210520</v>
      </c>
      <c r="C142" s="4">
        <v>53.7</v>
      </c>
      <c r="D142" s="5"/>
    </row>
    <row r="143" spans="1:4" ht="14.25">
      <c r="A143" s="4" t="s">
        <v>9</v>
      </c>
      <c r="B143" s="4" t="str">
        <f>"2208210521"</f>
        <v>2208210521</v>
      </c>
      <c r="C143" s="4">
        <v>50.4</v>
      </c>
      <c r="D143" s="5"/>
    </row>
    <row r="144" spans="1:4" ht="14.25">
      <c r="A144" s="4" t="s">
        <v>9</v>
      </c>
      <c r="B144" s="4" t="str">
        <f>"2208210522"</f>
        <v>2208210522</v>
      </c>
      <c r="C144" s="4">
        <v>55.1</v>
      </c>
      <c r="D144" s="5"/>
    </row>
    <row r="145" spans="1:4" ht="14.25">
      <c r="A145" s="4" t="s">
        <v>9</v>
      </c>
      <c r="B145" s="4" t="str">
        <f>"2208210523"</f>
        <v>2208210523</v>
      </c>
      <c r="C145" s="4" t="s">
        <v>6</v>
      </c>
      <c r="D145" s="5"/>
    </row>
    <row r="146" spans="1:4" ht="14.25">
      <c r="A146" s="4" t="s">
        <v>9</v>
      </c>
      <c r="B146" s="4" t="str">
        <f>"2208210524"</f>
        <v>2208210524</v>
      </c>
      <c r="C146" s="4">
        <v>60.6</v>
      </c>
      <c r="D146" s="5"/>
    </row>
    <row r="147" spans="1:4" ht="14.25">
      <c r="A147" s="4" t="s">
        <v>9</v>
      </c>
      <c r="B147" s="4" t="str">
        <f>"2208210525"</f>
        <v>2208210525</v>
      </c>
      <c r="C147" s="4">
        <v>53.7</v>
      </c>
      <c r="D147" s="5"/>
    </row>
    <row r="148" spans="1:4" ht="14.25">
      <c r="A148" s="4" t="s">
        <v>9</v>
      </c>
      <c r="B148" s="4" t="str">
        <f>"2208210526"</f>
        <v>2208210526</v>
      </c>
      <c r="C148" s="4">
        <v>62.1</v>
      </c>
      <c r="D148" s="5"/>
    </row>
    <row r="149" spans="1:4" ht="14.25">
      <c r="A149" s="4" t="s">
        <v>9</v>
      </c>
      <c r="B149" s="4" t="str">
        <f>"2208210527"</f>
        <v>2208210527</v>
      </c>
      <c r="C149" s="4">
        <v>40.1</v>
      </c>
      <c r="D149" s="5"/>
    </row>
    <row r="150" spans="1:4" ht="14.25">
      <c r="A150" s="4" t="s">
        <v>9</v>
      </c>
      <c r="B150" s="4" t="str">
        <f>"2208210528"</f>
        <v>2208210528</v>
      </c>
      <c r="C150" s="4">
        <v>54.7</v>
      </c>
      <c r="D150" s="5"/>
    </row>
    <row r="151" spans="1:4" ht="14.25">
      <c r="A151" s="4" t="s">
        <v>9</v>
      </c>
      <c r="B151" s="4" t="str">
        <f>"2208210529"</f>
        <v>2208210529</v>
      </c>
      <c r="C151" s="4">
        <v>58.1</v>
      </c>
      <c r="D151" s="5"/>
    </row>
    <row r="152" spans="1:4" ht="14.25">
      <c r="A152" s="4" t="s">
        <v>9</v>
      </c>
      <c r="B152" s="4" t="str">
        <f>"2208210530"</f>
        <v>2208210530</v>
      </c>
      <c r="C152" s="4">
        <v>56.4</v>
      </c>
      <c r="D152" s="5"/>
    </row>
    <row r="153" spans="1:4" ht="14.25">
      <c r="A153" s="4" t="s">
        <v>9</v>
      </c>
      <c r="B153" s="4" t="str">
        <f>"2208210601"</f>
        <v>2208210601</v>
      </c>
      <c r="C153" s="4">
        <v>53.9</v>
      </c>
      <c r="D153" s="5"/>
    </row>
    <row r="154" spans="1:4" ht="14.25">
      <c r="A154" s="4" t="s">
        <v>9</v>
      </c>
      <c r="B154" s="4" t="str">
        <f>"2208210602"</f>
        <v>2208210602</v>
      </c>
      <c r="C154" s="4">
        <v>53.3</v>
      </c>
      <c r="D154" s="5"/>
    </row>
    <row r="155" spans="1:4" ht="14.25">
      <c r="A155" s="4" t="s">
        <v>9</v>
      </c>
      <c r="B155" s="4" t="str">
        <f>"2208210603"</f>
        <v>2208210603</v>
      </c>
      <c r="C155" s="4">
        <v>30.4</v>
      </c>
      <c r="D155" s="5"/>
    </row>
    <row r="156" spans="1:4" ht="14.25">
      <c r="A156" s="4" t="s">
        <v>9</v>
      </c>
      <c r="B156" s="4" t="str">
        <f>"2208210604"</f>
        <v>2208210604</v>
      </c>
      <c r="C156" s="4" t="s">
        <v>6</v>
      </c>
      <c r="D156" s="5"/>
    </row>
    <row r="157" spans="1:4" ht="14.25">
      <c r="A157" s="4" t="s">
        <v>9</v>
      </c>
      <c r="B157" s="4" t="str">
        <f>"2208210605"</f>
        <v>2208210605</v>
      </c>
      <c r="C157" s="4" t="s">
        <v>6</v>
      </c>
      <c r="D157" s="5"/>
    </row>
    <row r="158" spans="1:4" ht="14.25">
      <c r="A158" s="4" t="s">
        <v>9</v>
      </c>
      <c r="B158" s="4" t="str">
        <f>"2208210606"</f>
        <v>2208210606</v>
      </c>
      <c r="C158" s="4" t="s">
        <v>6</v>
      </c>
      <c r="D158" s="5"/>
    </row>
    <row r="159" spans="1:4" ht="14.25">
      <c r="A159" s="4" t="s">
        <v>9</v>
      </c>
      <c r="B159" s="4" t="str">
        <f>"2208210607"</f>
        <v>2208210607</v>
      </c>
      <c r="C159" s="4">
        <v>53.1</v>
      </c>
      <c r="D159" s="5"/>
    </row>
    <row r="160" spans="1:4" ht="14.25">
      <c r="A160" s="4" t="s">
        <v>9</v>
      </c>
      <c r="B160" s="4" t="str">
        <f>"2208210608"</f>
        <v>2208210608</v>
      </c>
      <c r="C160" s="4">
        <v>61.9</v>
      </c>
      <c r="D160" s="5"/>
    </row>
    <row r="161" spans="1:4" ht="14.25">
      <c r="A161" s="4" t="s">
        <v>9</v>
      </c>
      <c r="B161" s="4" t="str">
        <f>"2208210609"</f>
        <v>2208210609</v>
      </c>
      <c r="C161" s="4">
        <v>59</v>
      </c>
      <c r="D161" s="5"/>
    </row>
    <row r="162" spans="1:4" ht="14.25">
      <c r="A162" s="4" t="s">
        <v>9</v>
      </c>
      <c r="B162" s="4" t="str">
        <f>"2208210610"</f>
        <v>2208210610</v>
      </c>
      <c r="C162" s="4" t="s">
        <v>6</v>
      </c>
      <c r="D162" s="5"/>
    </row>
    <row r="163" spans="1:4" ht="14.25">
      <c r="A163" s="4" t="s">
        <v>9</v>
      </c>
      <c r="B163" s="4" t="str">
        <f>"2208210611"</f>
        <v>2208210611</v>
      </c>
      <c r="C163" s="4">
        <v>71.8</v>
      </c>
      <c r="D163" s="5"/>
    </row>
    <row r="164" spans="1:4" ht="14.25">
      <c r="A164" s="4" t="s">
        <v>9</v>
      </c>
      <c r="B164" s="4" t="str">
        <f>"2208210612"</f>
        <v>2208210612</v>
      </c>
      <c r="C164" s="4" t="s">
        <v>6</v>
      </c>
      <c r="D164" s="5"/>
    </row>
    <row r="165" spans="1:4" ht="14.25">
      <c r="A165" s="4" t="s">
        <v>9</v>
      </c>
      <c r="B165" s="4" t="str">
        <f>"2208210613"</f>
        <v>2208210613</v>
      </c>
      <c r="C165" s="4" t="s">
        <v>6</v>
      </c>
      <c r="D165" s="5"/>
    </row>
    <row r="166" spans="1:4" ht="14.25">
      <c r="A166" s="4" t="s">
        <v>9</v>
      </c>
      <c r="B166" s="4" t="str">
        <f>"2208210614"</f>
        <v>2208210614</v>
      </c>
      <c r="C166" s="4">
        <v>69.2</v>
      </c>
      <c r="D166" s="5"/>
    </row>
    <row r="167" spans="1:4" ht="14.25">
      <c r="A167" s="4" t="s">
        <v>9</v>
      </c>
      <c r="B167" s="4" t="str">
        <f>"2208210615"</f>
        <v>2208210615</v>
      </c>
      <c r="C167" s="4" t="s">
        <v>6</v>
      </c>
      <c r="D167" s="5"/>
    </row>
    <row r="168" spans="1:4" ht="14.25">
      <c r="A168" s="4" t="s">
        <v>9</v>
      </c>
      <c r="B168" s="4" t="str">
        <f>"2208210616"</f>
        <v>2208210616</v>
      </c>
      <c r="C168" s="4" t="s">
        <v>6</v>
      </c>
      <c r="D168" s="5"/>
    </row>
    <row r="169" spans="1:4" ht="14.25">
      <c r="A169" s="4" t="s">
        <v>9</v>
      </c>
      <c r="B169" s="4" t="str">
        <f>"2208210617"</f>
        <v>2208210617</v>
      </c>
      <c r="C169" s="4">
        <v>67.4</v>
      </c>
      <c r="D169" s="5"/>
    </row>
    <row r="170" spans="1:4" ht="14.25">
      <c r="A170" s="4" t="s">
        <v>9</v>
      </c>
      <c r="B170" s="4" t="str">
        <f>"2208210618"</f>
        <v>2208210618</v>
      </c>
      <c r="C170" s="4">
        <v>52.8</v>
      </c>
      <c r="D170" s="5"/>
    </row>
    <row r="171" spans="1:4" ht="14.25">
      <c r="A171" s="4" t="s">
        <v>9</v>
      </c>
      <c r="B171" s="4" t="str">
        <f>"2208210619"</f>
        <v>2208210619</v>
      </c>
      <c r="C171" s="4">
        <v>57.4</v>
      </c>
      <c r="D171" s="5"/>
    </row>
    <row r="172" spans="1:4" ht="14.25">
      <c r="A172" s="4" t="s">
        <v>9</v>
      </c>
      <c r="B172" s="4" t="str">
        <f>"2208210620"</f>
        <v>2208210620</v>
      </c>
      <c r="C172" s="4">
        <v>65.1</v>
      </c>
      <c r="D172" s="5"/>
    </row>
    <row r="173" spans="1:4" ht="14.25">
      <c r="A173" s="4" t="s">
        <v>9</v>
      </c>
      <c r="B173" s="4" t="str">
        <f>"2208210621"</f>
        <v>2208210621</v>
      </c>
      <c r="C173" s="4">
        <v>56.2</v>
      </c>
      <c r="D173" s="5"/>
    </row>
    <row r="174" spans="1:4" ht="14.25">
      <c r="A174" s="4" t="s">
        <v>9</v>
      </c>
      <c r="B174" s="4" t="str">
        <f>"2208210622"</f>
        <v>2208210622</v>
      </c>
      <c r="C174" s="4">
        <v>57.2</v>
      </c>
      <c r="D174" s="5"/>
    </row>
    <row r="175" spans="1:4" ht="14.25">
      <c r="A175" s="4" t="s">
        <v>9</v>
      </c>
      <c r="B175" s="4" t="str">
        <f>"2208210623"</f>
        <v>2208210623</v>
      </c>
      <c r="C175" s="4">
        <v>58.7</v>
      </c>
      <c r="D175" s="5"/>
    </row>
    <row r="176" spans="1:4" ht="14.25">
      <c r="A176" s="4" t="s">
        <v>9</v>
      </c>
      <c r="B176" s="4" t="str">
        <f>"2208210624"</f>
        <v>2208210624</v>
      </c>
      <c r="C176" s="4" t="s">
        <v>6</v>
      </c>
      <c r="D176" s="5"/>
    </row>
    <row r="177" spans="1:4" ht="14.25">
      <c r="A177" s="4" t="s">
        <v>9</v>
      </c>
      <c r="B177" s="4" t="str">
        <f>"2208210625"</f>
        <v>2208210625</v>
      </c>
      <c r="C177" s="4">
        <v>57.6</v>
      </c>
      <c r="D177" s="5"/>
    </row>
    <row r="178" spans="1:4" ht="14.25">
      <c r="A178" s="4" t="s">
        <v>9</v>
      </c>
      <c r="B178" s="4" t="str">
        <f>"2208210626"</f>
        <v>2208210626</v>
      </c>
      <c r="C178" s="4" t="s">
        <v>6</v>
      </c>
      <c r="D178" s="5"/>
    </row>
    <row r="179" spans="1:4" ht="14.25">
      <c r="A179" s="4" t="s">
        <v>9</v>
      </c>
      <c r="B179" s="4" t="str">
        <f>"2208210627"</f>
        <v>2208210627</v>
      </c>
      <c r="C179" s="4">
        <v>66.1</v>
      </c>
      <c r="D179" s="5"/>
    </row>
    <row r="180" spans="1:4" ht="14.25">
      <c r="A180" s="4" t="s">
        <v>9</v>
      </c>
      <c r="B180" s="4" t="str">
        <f>"2208210628"</f>
        <v>2208210628</v>
      </c>
      <c r="C180" s="4" t="s">
        <v>6</v>
      </c>
      <c r="D180" s="5"/>
    </row>
    <row r="181" spans="1:4" ht="14.25">
      <c r="A181" s="4" t="s">
        <v>9</v>
      </c>
      <c r="B181" s="4" t="str">
        <f>"2208210629"</f>
        <v>2208210629</v>
      </c>
      <c r="C181" s="4">
        <v>57.5</v>
      </c>
      <c r="D181" s="5"/>
    </row>
    <row r="182" spans="1:4" ht="14.25">
      <c r="A182" s="4" t="s">
        <v>9</v>
      </c>
      <c r="B182" s="4" t="str">
        <f>"2208210630"</f>
        <v>2208210630</v>
      </c>
      <c r="C182" s="4">
        <v>65</v>
      </c>
      <c r="D182" s="5"/>
    </row>
    <row r="183" spans="1:4" ht="14.25">
      <c r="A183" s="4" t="s">
        <v>9</v>
      </c>
      <c r="B183" s="4" t="str">
        <f>"2208210701"</f>
        <v>2208210701</v>
      </c>
      <c r="C183" s="4">
        <v>65.9</v>
      </c>
      <c r="D183" s="5"/>
    </row>
    <row r="184" spans="1:4" ht="14.25">
      <c r="A184" s="4" t="s">
        <v>9</v>
      </c>
      <c r="B184" s="4" t="str">
        <f>"2208210702"</f>
        <v>2208210702</v>
      </c>
      <c r="C184" s="4">
        <v>55.3</v>
      </c>
      <c r="D184" s="5"/>
    </row>
    <row r="185" spans="1:4" ht="14.25">
      <c r="A185" s="4" t="s">
        <v>9</v>
      </c>
      <c r="B185" s="4" t="str">
        <f>"2208210703"</f>
        <v>2208210703</v>
      </c>
      <c r="C185" s="4">
        <v>38.9</v>
      </c>
      <c r="D185" s="5"/>
    </row>
    <row r="186" spans="1:4" ht="14.25">
      <c r="A186" s="4" t="s">
        <v>9</v>
      </c>
      <c r="B186" s="4" t="str">
        <f>"2208210704"</f>
        <v>2208210704</v>
      </c>
      <c r="C186" s="4">
        <v>54.7</v>
      </c>
      <c r="D186" s="5"/>
    </row>
    <row r="187" spans="1:4" ht="14.25">
      <c r="A187" s="4" t="s">
        <v>9</v>
      </c>
      <c r="B187" s="4" t="str">
        <f>"2208210705"</f>
        <v>2208210705</v>
      </c>
      <c r="C187" s="4" t="s">
        <v>6</v>
      </c>
      <c r="D187" s="5"/>
    </row>
    <row r="188" spans="1:4" ht="14.25">
      <c r="A188" s="4" t="s">
        <v>9</v>
      </c>
      <c r="B188" s="4" t="str">
        <f>"2208210706"</f>
        <v>2208210706</v>
      </c>
      <c r="C188" s="4">
        <v>60</v>
      </c>
      <c r="D188" s="5"/>
    </row>
    <row r="189" spans="1:4" ht="14.25">
      <c r="A189" s="4" t="s">
        <v>9</v>
      </c>
      <c r="B189" s="4" t="str">
        <f>"2208210707"</f>
        <v>2208210707</v>
      </c>
      <c r="C189" s="4">
        <v>50.8</v>
      </c>
      <c r="D189" s="5"/>
    </row>
    <row r="190" spans="1:4" ht="14.25">
      <c r="A190" s="4" t="s">
        <v>9</v>
      </c>
      <c r="B190" s="4" t="str">
        <f>"2208210708"</f>
        <v>2208210708</v>
      </c>
      <c r="C190" s="4">
        <v>58.8</v>
      </c>
      <c r="D190" s="5"/>
    </row>
    <row r="191" spans="1:4" ht="14.25">
      <c r="A191" s="4" t="s">
        <v>9</v>
      </c>
      <c r="B191" s="4" t="str">
        <f>"2208210709"</f>
        <v>2208210709</v>
      </c>
      <c r="C191" s="4" t="s">
        <v>6</v>
      </c>
      <c r="D191" s="5"/>
    </row>
    <row r="192" spans="1:4" ht="14.25">
      <c r="A192" s="4" t="s">
        <v>9</v>
      </c>
      <c r="B192" s="4" t="str">
        <f>"2208210710"</f>
        <v>2208210710</v>
      </c>
      <c r="C192" s="4">
        <v>65.1</v>
      </c>
      <c r="D192" s="5"/>
    </row>
    <row r="193" spans="1:4" ht="14.25">
      <c r="A193" s="4" t="s">
        <v>9</v>
      </c>
      <c r="B193" s="4" t="str">
        <f>"2208210711"</f>
        <v>2208210711</v>
      </c>
      <c r="C193" s="4">
        <v>53.7</v>
      </c>
      <c r="D193" s="5"/>
    </row>
    <row r="194" spans="1:4" ht="14.25">
      <c r="A194" s="4" t="s">
        <v>9</v>
      </c>
      <c r="B194" s="4" t="str">
        <f>"2208210712"</f>
        <v>2208210712</v>
      </c>
      <c r="C194" s="4" t="s">
        <v>6</v>
      </c>
      <c r="D194" s="5"/>
    </row>
    <row r="195" spans="1:4" ht="14.25">
      <c r="A195" s="4" t="s">
        <v>9</v>
      </c>
      <c r="B195" s="4" t="str">
        <f>"2208210713"</f>
        <v>2208210713</v>
      </c>
      <c r="C195" s="4">
        <v>53.9</v>
      </c>
      <c r="D195" s="5"/>
    </row>
    <row r="196" spans="1:4" ht="14.25">
      <c r="A196" s="4" t="s">
        <v>9</v>
      </c>
      <c r="B196" s="4" t="str">
        <f>"2208210714"</f>
        <v>2208210714</v>
      </c>
      <c r="C196" s="4" t="s">
        <v>6</v>
      </c>
      <c r="D196" s="5"/>
    </row>
    <row r="197" spans="1:4" ht="14.25">
      <c r="A197" s="4" t="s">
        <v>9</v>
      </c>
      <c r="B197" s="4" t="str">
        <f>"2208210715"</f>
        <v>2208210715</v>
      </c>
      <c r="C197" s="4">
        <v>35.2</v>
      </c>
      <c r="D197" s="5"/>
    </row>
    <row r="198" spans="1:4" ht="14.25">
      <c r="A198" s="4" t="s">
        <v>9</v>
      </c>
      <c r="B198" s="4" t="str">
        <f>"2208210716"</f>
        <v>2208210716</v>
      </c>
      <c r="C198" s="4">
        <v>74.2</v>
      </c>
      <c r="D198" s="5"/>
    </row>
    <row r="199" spans="1:4" ht="14.25">
      <c r="A199" s="4" t="s">
        <v>9</v>
      </c>
      <c r="B199" s="4" t="str">
        <f>"2208210717"</f>
        <v>2208210717</v>
      </c>
      <c r="C199" s="4" t="s">
        <v>6</v>
      </c>
      <c r="D199" s="5"/>
    </row>
    <row r="200" spans="1:4" ht="14.25">
      <c r="A200" s="4" t="s">
        <v>9</v>
      </c>
      <c r="B200" s="4" t="str">
        <f>"2208210718"</f>
        <v>2208210718</v>
      </c>
      <c r="C200" s="4" t="s">
        <v>6</v>
      </c>
      <c r="D200" s="5"/>
    </row>
    <row r="201" spans="1:4" ht="14.25">
      <c r="A201" s="4" t="s">
        <v>9</v>
      </c>
      <c r="B201" s="4" t="str">
        <f>"2208210719"</f>
        <v>2208210719</v>
      </c>
      <c r="C201" s="4" t="s">
        <v>6</v>
      </c>
      <c r="D201" s="5"/>
    </row>
    <row r="202" spans="1:4" ht="14.25">
      <c r="A202" s="4" t="s">
        <v>9</v>
      </c>
      <c r="B202" s="4" t="str">
        <f>"2208210720"</f>
        <v>2208210720</v>
      </c>
      <c r="C202" s="4">
        <v>55.1</v>
      </c>
      <c r="D202" s="5"/>
    </row>
    <row r="203" spans="1:4" ht="14.25">
      <c r="A203" s="4" t="s">
        <v>9</v>
      </c>
      <c r="B203" s="4" t="str">
        <f>"2208210721"</f>
        <v>2208210721</v>
      </c>
      <c r="C203" s="4" t="s">
        <v>6</v>
      </c>
      <c r="D203" s="5"/>
    </row>
    <row r="204" spans="1:4" ht="14.25">
      <c r="A204" s="4" t="s">
        <v>9</v>
      </c>
      <c r="B204" s="4" t="str">
        <f>"2208210722"</f>
        <v>2208210722</v>
      </c>
      <c r="C204" s="4">
        <v>66.7</v>
      </c>
      <c r="D204" s="5"/>
    </row>
    <row r="205" spans="1:4" ht="14.25">
      <c r="A205" s="4" t="s">
        <v>9</v>
      </c>
      <c r="B205" s="4" t="str">
        <f>"2208210723"</f>
        <v>2208210723</v>
      </c>
      <c r="C205" s="4" t="s">
        <v>6</v>
      </c>
      <c r="D205" s="5"/>
    </row>
    <row r="206" spans="1:4" ht="14.25">
      <c r="A206" s="4" t="s">
        <v>9</v>
      </c>
      <c r="B206" s="4" t="str">
        <f>"2208210724"</f>
        <v>2208210724</v>
      </c>
      <c r="C206" s="4" t="s">
        <v>6</v>
      </c>
      <c r="D206" s="5"/>
    </row>
    <row r="207" spans="1:4" ht="14.25">
      <c r="A207" s="4" t="s">
        <v>9</v>
      </c>
      <c r="B207" s="4" t="str">
        <f>"2208210725"</f>
        <v>2208210725</v>
      </c>
      <c r="C207" s="4" t="s">
        <v>6</v>
      </c>
      <c r="D207" s="5"/>
    </row>
    <row r="208" spans="1:4" ht="14.25">
      <c r="A208" s="4" t="s">
        <v>9</v>
      </c>
      <c r="B208" s="4" t="str">
        <f>"2208210726"</f>
        <v>2208210726</v>
      </c>
      <c r="C208" s="4" t="s">
        <v>6</v>
      </c>
      <c r="D208" s="5"/>
    </row>
    <row r="209" spans="1:4" ht="14.25">
      <c r="A209" s="4" t="s">
        <v>10</v>
      </c>
      <c r="B209" s="4" t="str">
        <f>"2208210727"</f>
        <v>2208210727</v>
      </c>
      <c r="C209" s="4">
        <v>36.5</v>
      </c>
      <c r="D209" s="5"/>
    </row>
    <row r="210" spans="1:4" ht="14.25">
      <c r="A210" s="4" t="s">
        <v>10</v>
      </c>
      <c r="B210" s="4" t="str">
        <f>"2208210728"</f>
        <v>2208210728</v>
      </c>
      <c r="C210" s="4">
        <v>48.5</v>
      </c>
      <c r="D210" s="5"/>
    </row>
    <row r="211" spans="1:4" ht="14.25">
      <c r="A211" s="4" t="s">
        <v>10</v>
      </c>
      <c r="B211" s="4" t="str">
        <f>"2208210729"</f>
        <v>2208210729</v>
      </c>
      <c r="C211" s="4">
        <v>58.8</v>
      </c>
      <c r="D211" s="5"/>
    </row>
    <row r="212" spans="1:4" ht="14.25">
      <c r="A212" s="4" t="s">
        <v>10</v>
      </c>
      <c r="B212" s="4" t="str">
        <f>"2208210730"</f>
        <v>2208210730</v>
      </c>
      <c r="C212" s="4">
        <v>61.9</v>
      </c>
      <c r="D212" s="5"/>
    </row>
    <row r="213" spans="1:4" ht="14.25">
      <c r="A213" s="4" t="s">
        <v>10</v>
      </c>
      <c r="B213" s="4" t="str">
        <f>"2208210801"</f>
        <v>2208210801</v>
      </c>
      <c r="C213" s="4">
        <v>43.5</v>
      </c>
      <c r="D213" s="5"/>
    </row>
    <row r="214" spans="1:4" ht="14.25">
      <c r="A214" s="4" t="s">
        <v>10</v>
      </c>
      <c r="B214" s="4" t="str">
        <f>"2208210802"</f>
        <v>2208210802</v>
      </c>
      <c r="C214" s="4">
        <v>52.1</v>
      </c>
      <c r="D214" s="5"/>
    </row>
    <row r="215" spans="1:4" ht="14.25">
      <c r="A215" s="4" t="s">
        <v>10</v>
      </c>
      <c r="B215" s="4" t="str">
        <f>"2208210803"</f>
        <v>2208210803</v>
      </c>
      <c r="C215" s="4">
        <v>43.5</v>
      </c>
      <c r="D215" s="5"/>
    </row>
    <row r="216" spans="1:4" ht="14.25">
      <c r="A216" s="4" t="s">
        <v>10</v>
      </c>
      <c r="B216" s="4" t="str">
        <f>"2208210804"</f>
        <v>2208210804</v>
      </c>
      <c r="C216" s="4">
        <v>56.6</v>
      </c>
      <c r="D216" s="5"/>
    </row>
    <row r="217" spans="1:4" ht="14.25">
      <c r="A217" s="4" t="s">
        <v>10</v>
      </c>
      <c r="B217" s="4" t="str">
        <f>"2208210805"</f>
        <v>2208210805</v>
      </c>
      <c r="C217" s="4">
        <v>56.3</v>
      </c>
      <c r="D217" s="5"/>
    </row>
    <row r="218" spans="1:4" ht="14.25">
      <c r="A218" s="4" t="s">
        <v>10</v>
      </c>
      <c r="B218" s="4" t="str">
        <f>"2208210806"</f>
        <v>2208210806</v>
      </c>
      <c r="C218" s="4">
        <v>51.4</v>
      </c>
      <c r="D218" s="5"/>
    </row>
    <row r="219" spans="1:4" ht="14.25">
      <c r="A219" s="4" t="s">
        <v>10</v>
      </c>
      <c r="B219" s="4" t="str">
        <f>"2208210807"</f>
        <v>2208210807</v>
      </c>
      <c r="C219" s="4">
        <v>47.4</v>
      </c>
      <c r="D219" s="5"/>
    </row>
    <row r="220" spans="1:4" ht="14.25">
      <c r="A220" s="4" t="s">
        <v>10</v>
      </c>
      <c r="B220" s="4" t="str">
        <f>"2208210808"</f>
        <v>2208210808</v>
      </c>
      <c r="C220" s="4">
        <v>68.8</v>
      </c>
      <c r="D220" s="5"/>
    </row>
    <row r="221" spans="1:4" ht="14.25">
      <c r="A221" s="4" t="s">
        <v>10</v>
      </c>
      <c r="B221" s="4" t="str">
        <f>"2208210809"</f>
        <v>2208210809</v>
      </c>
      <c r="C221" s="4">
        <v>50.1</v>
      </c>
      <c r="D221" s="5"/>
    </row>
    <row r="222" spans="1:4" ht="14.25">
      <c r="A222" s="4" t="s">
        <v>10</v>
      </c>
      <c r="B222" s="4" t="str">
        <f>"2208210810"</f>
        <v>2208210810</v>
      </c>
      <c r="C222" s="4">
        <v>38.7</v>
      </c>
      <c r="D222" s="5"/>
    </row>
    <row r="223" spans="1:4" ht="14.25">
      <c r="A223" s="4" t="s">
        <v>10</v>
      </c>
      <c r="B223" s="4" t="str">
        <f>"2208210811"</f>
        <v>2208210811</v>
      </c>
      <c r="C223" s="4" t="s">
        <v>6</v>
      </c>
      <c r="D223" s="5"/>
    </row>
    <row r="224" spans="1:4" ht="14.25">
      <c r="A224" s="4" t="s">
        <v>10</v>
      </c>
      <c r="B224" s="4" t="str">
        <f>"2208210812"</f>
        <v>2208210812</v>
      </c>
      <c r="C224" s="4" t="s">
        <v>6</v>
      </c>
      <c r="D224" s="5"/>
    </row>
    <row r="225" spans="1:4" ht="14.25">
      <c r="A225" s="4" t="s">
        <v>10</v>
      </c>
      <c r="B225" s="4" t="str">
        <f>"2208210813"</f>
        <v>2208210813</v>
      </c>
      <c r="C225" s="4">
        <v>62.4</v>
      </c>
      <c r="D225" s="5"/>
    </row>
    <row r="226" spans="1:4" ht="14.25">
      <c r="A226" s="4" t="s">
        <v>10</v>
      </c>
      <c r="B226" s="4" t="str">
        <f>"2208210814"</f>
        <v>2208210814</v>
      </c>
      <c r="C226" s="4" t="s">
        <v>6</v>
      </c>
      <c r="D226" s="5"/>
    </row>
    <row r="227" spans="1:4" ht="14.25">
      <c r="A227" s="4" t="s">
        <v>10</v>
      </c>
      <c r="B227" s="4" t="str">
        <f>"2208210815"</f>
        <v>2208210815</v>
      </c>
      <c r="C227" s="4">
        <v>47.1</v>
      </c>
      <c r="D227" s="5"/>
    </row>
    <row r="228" spans="1:4" ht="14.25">
      <c r="A228" s="4" t="s">
        <v>10</v>
      </c>
      <c r="B228" s="4" t="str">
        <f>"2208210816"</f>
        <v>2208210816</v>
      </c>
      <c r="C228" s="4">
        <v>58.7</v>
      </c>
      <c r="D228" s="5"/>
    </row>
    <row r="229" spans="1:4" ht="14.25">
      <c r="A229" s="4" t="s">
        <v>10</v>
      </c>
      <c r="B229" s="4" t="str">
        <f>"2208210817"</f>
        <v>2208210817</v>
      </c>
      <c r="C229" s="4" t="s">
        <v>6</v>
      </c>
      <c r="D229" s="5"/>
    </row>
    <row r="230" spans="1:4" ht="14.25">
      <c r="A230" s="4" t="s">
        <v>10</v>
      </c>
      <c r="B230" s="4" t="str">
        <f>"2208210818"</f>
        <v>2208210818</v>
      </c>
      <c r="C230" s="4">
        <v>61.2</v>
      </c>
      <c r="D230" s="5"/>
    </row>
    <row r="231" spans="1:4" ht="14.25">
      <c r="A231" s="4" t="s">
        <v>10</v>
      </c>
      <c r="B231" s="4" t="str">
        <f>"2208210819"</f>
        <v>2208210819</v>
      </c>
      <c r="C231" s="4" t="s">
        <v>6</v>
      </c>
      <c r="D231" s="5"/>
    </row>
    <row r="232" spans="1:4" ht="14.25">
      <c r="A232" s="4" t="s">
        <v>10</v>
      </c>
      <c r="B232" s="4" t="str">
        <f>"2208210820"</f>
        <v>2208210820</v>
      </c>
      <c r="C232" s="4">
        <v>49.2</v>
      </c>
      <c r="D232" s="5"/>
    </row>
    <row r="233" spans="1:4" ht="14.25">
      <c r="A233" s="4" t="s">
        <v>10</v>
      </c>
      <c r="B233" s="4" t="str">
        <f>"2208210821"</f>
        <v>2208210821</v>
      </c>
      <c r="C233" s="4" t="s">
        <v>6</v>
      </c>
      <c r="D233" s="5"/>
    </row>
    <row r="234" spans="1:4" ht="14.25">
      <c r="A234" s="4" t="s">
        <v>10</v>
      </c>
      <c r="B234" s="4" t="str">
        <f>"2208210822"</f>
        <v>2208210822</v>
      </c>
      <c r="C234" s="4">
        <v>66.9</v>
      </c>
      <c r="D234" s="5"/>
    </row>
    <row r="235" spans="1:4" ht="14.25">
      <c r="A235" s="4" t="s">
        <v>10</v>
      </c>
      <c r="B235" s="4" t="str">
        <f>"2208210823"</f>
        <v>2208210823</v>
      </c>
      <c r="C235" s="4">
        <v>63.3</v>
      </c>
      <c r="D235" s="5"/>
    </row>
    <row r="236" spans="1:4" ht="14.25">
      <c r="A236" s="4" t="s">
        <v>10</v>
      </c>
      <c r="B236" s="4" t="str">
        <f>"2208210824"</f>
        <v>2208210824</v>
      </c>
      <c r="C236" s="4">
        <v>50.6</v>
      </c>
      <c r="D236" s="5"/>
    </row>
    <row r="237" spans="1:4" ht="14.25">
      <c r="A237" s="4" t="s">
        <v>10</v>
      </c>
      <c r="B237" s="4" t="str">
        <f>"2208210825"</f>
        <v>2208210825</v>
      </c>
      <c r="C237" s="4">
        <v>58</v>
      </c>
      <c r="D237" s="5"/>
    </row>
    <row r="238" spans="1:4" ht="14.25">
      <c r="A238" s="4" t="s">
        <v>10</v>
      </c>
      <c r="B238" s="4" t="str">
        <f>"2208210826"</f>
        <v>2208210826</v>
      </c>
      <c r="C238" s="4">
        <v>66.6</v>
      </c>
      <c r="D238" s="5"/>
    </row>
    <row r="239" spans="1:4" ht="14.25">
      <c r="A239" s="4" t="s">
        <v>10</v>
      </c>
      <c r="B239" s="4" t="str">
        <f>"2208210827"</f>
        <v>2208210827</v>
      </c>
      <c r="C239" s="4">
        <v>63.9</v>
      </c>
      <c r="D239" s="5"/>
    </row>
    <row r="240" spans="1:4" ht="14.25">
      <c r="A240" s="4" t="s">
        <v>10</v>
      </c>
      <c r="B240" s="4" t="str">
        <f>"2208210828"</f>
        <v>2208210828</v>
      </c>
      <c r="C240" s="4">
        <v>61.7</v>
      </c>
      <c r="D240" s="5"/>
    </row>
    <row r="241" spans="1:4" ht="14.25">
      <c r="A241" s="4" t="s">
        <v>10</v>
      </c>
      <c r="B241" s="4" t="str">
        <f>"2208210829"</f>
        <v>2208210829</v>
      </c>
      <c r="C241" s="4">
        <v>58.2</v>
      </c>
      <c r="D241" s="5"/>
    </row>
    <row r="242" spans="1:4" ht="14.25">
      <c r="A242" s="4" t="s">
        <v>10</v>
      </c>
      <c r="B242" s="4" t="str">
        <f>"2208210830"</f>
        <v>2208210830</v>
      </c>
      <c r="C242" s="4">
        <v>61.6</v>
      </c>
      <c r="D242" s="5"/>
    </row>
    <row r="243" spans="1:4" ht="14.25">
      <c r="A243" s="4" t="s">
        <v>10</v>
      </c>
      <c r="B243" s="4" t="str">
        <f>"2208210901"</f>
        <v>2208210901</v>
      </c>
      <c r="C243" s="4">
        <v>60.5</v>
      </c>
      <c r="D243" s="5"/>
    </row>
    <row r="244" spans="1:4" ht="14.25">
      <c r="A244" s="4" t="s">
        <v>10</v>
      </c>
      <c r="B244" s="4" t="str">
        <f>"2208210902"</f>
        <v>2208210902</v>
      </c>
      <c r="C244" s="4">
        <v>34.1</v>
      </c>
      <c r="D244" s="5"/>
    </row>
    <row r="245" spans="1:4" ht="14.25">
      <c r="A245" s="4" t="s">
        <v>11</v>
      </c>
      <c r="B245" s="4" t="str">
        <f>"2208210903"</f>
        <v>2208210903</v>
      </c>
      <c r="C245" s="4">
        <v>58.4</v>
      </c>
      <c r="D245" s="5"/>
    </row>
    <row r="246" spans="1:4" ht="14.25">
      <c r="A246" s="4" t="s">
        <v>11</v>
      </c>
      <c r="B246" s="4" t="str">
        <f>"2208210904"</f>
        <v>2208210904</v>
      </c>
      <c r="C246" s="4">
        <v>57.9</v>
      </c>
      <c r="D246" s="5"/>
    </row>
    <row r="247" spans="1:4" ht="14.25">
      <c r="A247" s="4" t="s">
        <v>11</v>
      </c>
      <c r="B247" s="4" t="str">
        <f>"2208210905"</f>
        <v>2208210905</v>
      </c>
      <c r="C247" s="4">
        <v>45.9</v>
      </c>
      <c r="D247" s="5"/>
    </row>
    <row r="248" spans="1:4" ht="14.25">
      <c r="A248" s="4" t="s">
        <v>11</v>
      </c>
      <c r="B248" s="4" t="str">
        <f>"2208210906"</f>
        <v>2208210906</v>
      </c>
      <c r="C248" s="4">
        <v>42.6</v>
      </c>
      <c r="D248" s="5"/>
    </row>
    <row r="249" spans="1:4" ht="14.25">
      <c r="A249" s="4" t="s">
        <v>11</v>
      </c>
      <c r="B249" s="4" t="str">
        <f>"2208210907"</f>
        <v>2208210907</v>
      </c>
      <c r="C249" s="4">
        <v>37.6</v>
      </c>
      <c r="D249" s="5"/>
    </row>
    <row r="250" spans="1:4" ht="14.25">
      <c r="A250" s="4" t="s">
        <v>11</v>
      </c>
      <c r="B250" s="4" t="str">
        <f>"2208210908"</f>
        <v>2208210908</v>
      </c>
      <c r="C250" s="4">
        <v>47.5</v>
      </c>
      <c r="D250" s="5"/>
    </row>
    <row r="251" spans="1:4" ht="14.25">
      <c r="A251" s="4" t="s">
        <v>11</v>
      </c>
      <c r="B251" s="4" t="str">
        <f>"2208210909"</f>
        <v>2208210909</v>
      </c>
      <c r="C251" s="4">
        <v>53.4</v>
      </c>
      <c r="D251" s="5"/>
    </row>
    <row r="252" spans="1:4" ht="14.25">
      <c r="A252" s="4" t="s">
        <v>11</v>
      </c>
      <c r="B252" s="4" t="str">
        <f>"2208210910"</f>
        <v>2208210910</v>
      </c>
      <c r="C252" s="4">
        <v>29.1</v>
      </c>
      <c r="D252" s="5"/>
    </row>
    <row r="253" spans="1:4" ht="14.25">
      <c r="A253" s="4" t="s">
        <v>11</v>
      </c>
      <c r="B253" s="4" t="str">
        <f>"2208210911"</f>
        <v>2208210911</v>
      </c>
      <c r="C253" s="4">
        <v>42.5</v>
      </c>
      <c r="D253" s="5"/>
    </row>
    <row r="254" spans="1:4" ht="14.25">
      <c r="A254" s="4" t="s">
        <v>11</v>
      </c>
      <c r="B254" s="4" t="str">
        <f>"2208210912"</f>
        <v>2208210912</v>
      </c>
      <c r="C254" s="4">
        <v>43</v>
      </c>
      <c r="D254" s="5"/>
    </row>
    <row r="255" spans="1:4" ht="14.25">
      <c r="A255" s="4" t="s">
        <v>11</v>
      </c>
      <c r="B255" s="4" t="str">
        <f>"2208210913"</f>
        <v>2208210913</v>
      </c>
      <c r="C255" s="4">
        <v>37.1</v>
      </c>
      <c r="D255" s="5"/>
    </row>
    <row r="256" spans="1:4" ht="14.25">
      <c r="A256" s="4" t="s">
        <v>11</v>
      </c>
      <c r="B256" s="4" t="str">
        <f>"2208210914"</f>
        <v>2208210914</v>
      </c>
      <c r="C256" s="4" t="s">
        <v>6</v>
      </c>
      <c r="D256" s="5"/>
    </row>
    <row r="257" spans="1:4" ht="14.25">
      <c r="A257" s="4" t="s">
        <v>11</v>
      </c>
      <c r="B257" s="4" t="str">
        <f>"2208210915"</f>
        <v>2208210915</v>
      </c>
      <c r="C257" s="4">
        <v>40.8</v>
      </c>
      <c r="D257" s="5"/>
    </row>
    <row r="258" spans="1:4" ht="14.25">
      <c r="A258" s="4" t="s">
        <v>11</v>
      </c>
      <c r="B258" s="4" t="str">
        <f>"2208210916"</f>
        <v>2208210916</v>
      </c>
      <c r="C258" s="4">
        <v>56</v>
      </c>
      <c r="D258" s="5"/>
    </row>
    <row r="259" spans="1:4" ht="14.25">
      <c r="A259" s="4" t="s">
        <v>11</v>
      </c>
      <c r="B259" s="4" t="str">
        <f>"2208210917"</f>
        <v>2208210917</v>
      </c>
      <c r="C259" s="4">
        <v>48</v>
      </c>
      <c r="D259" s="5"/>
    </row>
    <row r="260" spans="1:4" ht="14.25">
      <c r="A260" s="4" t="s">
        <v>11</v>
      </c>
      <c r="B260" s="4" t="str">
        <f>"2208210918"</f>
        <v>2208210918</v>
      </c>
      <c r="C260" s="4" t="s">
        <v>6</v>
      </c>
      <c r="D260" s="5"/>
    </row>
    <row r="261" spans="1:4" ht="14.25">
      <c r="A261" s="4" t="s">
        <v>11</v>
      </c>
      <c r="B261" s="4" t="str">
        <f>"2208210919"</f>
        <v>2208210919</v>
      </c>
      <c r="C261" s="4">
        <v>62.1</v>
      </c>
      <c r="D261" s="5"/>
    </row>
    <row r="262" spans="1:4" ht="14.25">
      <c r="A262" s="4" t="s">
        <v>11</v>
      </c>
      <c r="B262" s="4" t="str">
        <f>"2208210920"</f>
        <v>2208210920</v>
      </c>
      <c r="C262" s="4">
        <v>63</v>
      </c>
      <c r="D262" s="5"/>
    </row>
    <row r="263" spans="1:4" ht="14.25">
      <c r="A263" s="4" t="s">
        <v>11</v>
      </c>
      <c r="B263" s="4" t="str">
        <f>"2208210921"</f>
        <v>2208210921</v>
      </c>
      <c r="C263" s="4">
        <v>67</v>
      </c>
      <c r="D263" s="5"/>
    </row>
    <row r="264" spans="1:4" ht="14.25">
      <c r="A264" s="4" t="s">
        <v>11</v>
      </c>
      <c r="B264" s="4" t="str">
        <f>"2208210922"</f>
        <v>2208210922</v>
      </c>
      <c r="C264" s="4">
        <v>57.6</v>
      </c>
      <c r="D264" s="5"/>
    </row>
    <row r="265" spans="1:4" ht="14.25">
      <c r="A265" s="4" t="s">
        <v>11</v>
      </c>
      <c r="B265" s="4" t="str">
        <f>"2208210923"</f>
        <v>2208210923</v>
      </c>
      <c r="C265" s="4">
        <v>47.8</v>
      </c>
      <c r="D265" s="5"/>
    </row>
    <row r="266" spans="1:4" ht="14.25">
      <c r="A266" s="4" t="s">
        <v>11</v>
      </c>
      <c r="B266" s="4" t="str">
        <f>"2208210924"</f>
        <v>2208210924</v>
      </c>
      <c r="C266" s="4">
        <v>57.6</v>
      </c>
      <c r="D266" s="5"/>
    </row>
    <row r="267" spans="1:4" ht="14.25">
      <c r="A267" s="4" t="s">
        <v>11</v>
      </c>
      <c r="B267" s="4" t="str">
        <f>"2208210925"</f>
        <v>2208210925</v>
      </c>
      <c r="C267" s="4">
        <v>32.8</v>
      </c>
      <c r="D267" s="5"/>
    </row>
    <row r="268" spans="1:4" ht="14.25">
      <c r="A268" s="4" t="s">
        <v>11</v>
      </c>
      <c r="B268" s="4" t="str">
        <f>"2208210926"</f>
        <v>2208210926</v>
      </c>
      <c r="C268" s="4" t="s">
        <v>6</v>
      </c>
      <c r="D268" s="5"/>
    </row>
    <row r="269" spans="1:4" ht="14.25">
      <c r="A269" s="4" t="s">
        <v>11</v>
      </c>
      <c r="B269" s="4" t="str">
        <f>"2208210927"</f>
        <v>2208210927</v>
      </c>
      <c r="C269" s="4">
        <v>63.5</v>
      </c>
      <c r="D269" s="5"/>
    </row>
    <row r="270" spans="1:4" ht="14.25">
      <c r="A270" s="4" t="s">
        <v>11</v>
      </c>
      <c r="B270" s="4" t="str">
        <f>"2208210928"</f>
        <v>2208210928</v>
      </c>
      <c r="C270" s="4">
        <v>66.4</v>
      </c>
      <c r="D270" s="5"/>
    </row>
    <row r="271" spans="1:4" ht="14.25">
      <c r="A271" s="4" t="s">
        <v>11</v>
      </c>
      <c r="B271" s="4" t="str">
        <f>"2208210929"</f>
        <v>2208210929</v>
      </c>
      <c r="C271" s="4">
        <v>39.6</v>
      </c>
      <c r="D271" s="5"/>
    </row>
    <row r="272" spans="1:4" ht="14.25">
      <c r="A272" s="4" t="s">
        <v>11</v>
      </c>
      <c r="B272" s="4" t="str">
        <f>"2208210930"</f>
        <v>2208210930</v>
      </c>
      <c r="C272" s="4">
        <v>61.4</v>
      </c>
      <c r="D272" s="5"/>
    </row>
    <row r="273" spans="1:4" ht="14.25">
      <c r="A273" s="4" t="s">
        <v>11</v>
      </c>
      <c r="B273" s="4" t="str">
        <f>"2208211001"</f>
        <v>2208211001</v>
      </c>
      <c r="C273" s="4" t="s">
        <v>6</v>
      </c>
      <c r="D273" s="5"/>
    </row>
    <row r="274" spans="1:4" ht="14.25">
      <c r="A274" s="4" t="s">
        <v>11</v>
      </c>
      <c r="B274" s="4" t="str">
        <f>"2208211002"</f>
        <v>2208211002</v>
      </c>
      <c r="C274" s="4">
        <v>62.2</v>
      </c>
      <c r="D274" s="5"/>
    </row>
    <row r="275" spans="1:4" ht="14.25">
      <c r="A275" s="4" t="s">
        <v>11</v>
      </c>
      <c r="B275" s="4" t="str">
        <f>"2208211003"</f>
        <v>2208211003</v>
      </c>
      <c r="C275" s="4">
        <v>64.1</v>
      </c>
      <c r="D275" s="5"/>
    </row>
    <row r="276" spans="1:4" ht="14.25">
      <c r="A276" s="4" t="s">
        <v>11</v>
      </c>
      <c r="B276" s="4" t="str">
        <f>"2208211004"</f>
        <v>2208211004</v>
      </c>
      <c r="C276" s="4">
        <v>55.9</v>
      </c>
      <c r="D276" s="5"/>
    </row>
    <row r="277" spans="1:4" ht="14.25">
      <c r="A277" s="4" t="s">
        <v>11</v>
      </c>
      <c r="B277" s="4" t="str">
        <f>"2208211005"</f>
        <v>2208211005</v>
      </c>
      <c r="C277" s="4">
        <v>50.3</v>
      </c>
      <c r="D277" s="5"/>
    </row>
    <row r="278" spans="1:4" ht="14.25">
      <c r="A278" s="4" t="s">
        <v>11</v>
      </c>
      <c r="B278" s="4" t="str">
        <f>"2208211006"</f>
        <v>2208211006</v>
      </c>
      <c r="C278" s="4">
        <v>46.1</v>
      </c>
      <c r="D278" s="5"/>
    </row>
    <row r="279" spans="1:4" ht="14.25">
      <c r="A279" s="4" t="s">
        <v>11</v>
      </c>
      <c r="B279" s="4" t="str">
        <f>"2208211007"</f>
        <v>2208211007</v>
      </c>
      <c r="C279" s="4">
        <v>40.5</v>
      </c>
      <c r="D279" s="5"/>
    </row>
    <row r="280" spans="1:4" ht="14.25">
      <c r="A280" s="4" t="s">
        <v>11</v>
      </c>
      <c r="B280" s="4" t="str">
        <f>"2208211008"</f>
        <v>2208211008</v>
      </c>
      <c r="C280" s="4">
        <v>71.8</v>
      </c>
      <c r="D280" s="5"/>
    </row>
    <row r="281" spans="1:4" ht="14.25">
      <c r="A281" s="4" t="s">
        <v>11</v>
      </c>
      <c r="B281" s="4" t="str">
        <f>"2208211009"</f>
        <v>2208211009</v>
      </c>
      <c r="C281" s="4">
        <v>69.1</v>
      </c>
      <c r="D281" s="5"/>
    </row>
    <row r="282" spans="1:4" ht="14.25">
      <c r="A282" s="4" t="s">
        <v>11</v>
      </c>
      <c r="B282" s="4" t="str">
        <f>"2208211010"</f>
        <v>2208211010</v>
      </c>
      <c r="C282" s="4" t="s">
        <v>6</v>
      </c>
      <c r="D282" s="5"/>
    </row>
    <row r="283" spans="1:4" ht="14.25">
      <c r="A283" s="4" t="s">
        <v>11</v>
      </c>
      <c r="B283" s="4" t="str">
        <f>"2208211011"</f>
        <v>2208211011</v>
      </c>
      <c r="C283" s="4">
        <v>57.6</v>
      </c>
      <c r="D283" s="5"/>
    </row>
    <row r="284" spans="1:4" ht="14.25">
      <c r="A284" s="4" t="s">
        <v>11</v>
      </c>
      <c r="B284" s="4" t="str">
        <f>"2208211012"</f>
        <v>2208211012</v>
      </c>
      <c r="C284" s="4">
        <v>51.7</v>
      </c>
      <c r="D284" s="5"/>
    </row>
    <row r="285" spans="1:4" ht="14.25">
      <c r="A285" s="4" t="s">
        <v>11</v>
      </c>
      <c r="B285" s="4" t="str">
        <f>"2208211013"</f>
        <v>2208211013</v>
      </c>
      <c r="C285" s="4">
        <v>57.9</v>
      </c>
      <c r="D285" s="5"/>
    </row>
    <row r="286" spans="1:4" ht="14.25">
      <c r="A286" s="4" t="s">
        <v>11</v>
      </c>
      <c r="B286" s="4" t="str">
        <f>"2208211014"</f>
        <v>2208211014</v>
      </c>
      <c r="C286" s="4">
        <v>62</v>
      </c>
      <c r="D286" s="5"/>
    </row>
    <row r="287" spans="1:4" ht="14.25">
      <c r="A287" s="4" t="s">
        <v>11</v>
      </c>
      <c r="B287" s="4" t="str">
        <f>"2208211015"</f>
        <v>2208211015</v>
      </c>
      <c r="C287" s="4">
        <v>36.5</v>
      </c>
      <c r="D287" s="5"/>
    </row>
    <row r="288" spans="1:4" ht="14.25">
      <c r="A288" s="4" t="s">
        <v>11</v>
      </c>
      <c r="B288" s="4" t="str">
        <f>"2208211016"</f>
        <v>2208211016</v>
      </c>
      <c r="C288" s="4" t="s">
        <v>6</v>
      </c>
      <c r="D288" s="5"/>
    </row>
    <row r="289" spans="1:4" ht="14.25">
      <c r="A289" s="4" t="s">
        <v>11</v>
      </c>
      <c r="B289" s="4" t="str">
        <f>"2208211017"</f>
        <v>2208211017</v>
      </c>
      <c r="C289" s="4">
        <v>51.9</v>
      </c>
      <c r="D289" s="5"/>
    </row>
    <row r="290" spans="1:4" ht="14.25">
      <c r="A290" s="4" t="s">
        <v>11</v>
      </c>
      <c r="B290" s="4" t="str">
        <f>"2208211018"</f>
        <v>2208211018</v>
      </c>
      <c r="C290" s="4">
        <v>59.3</v>
      </c>
      <c r="D290" s="5"/>
    </row>
    <row r="291" spans="1:4" ht="14.25">
      <c r="A291" s="4" t="s">
        <v>11</v>
      </c>
      <c r="B291" s="4" t="str">
        <f>"2208211019"</f>
        <v>2208211019</v>
      </c>
      <c r="C291" s="4">
        <v>33.5</v>
      </c>
      <c r="D291" s="5"/>
    </row>
    <row r="292" spans="1:4" ht="14.25">
      <c r="A292" s="4" t="s">
        <v>11</v>
      </c>
      <c r="B292" s="4" t="str">
        <f>"2208211020"</f>
        <v>2208211020</v>
      </c>
      <c r="C292" s="4" t="s">
        <v>6</v>
      </c>
      <c r="D292" s="5"/>
    </row>
    <row r="293" spans="1:4" ht="14.25">
      <c r="A293" s="4" t="s">
        <v>11</v>
      </c>
      <c r="B293" s="4" t="str">
        <f>"2208211021"</f>
        <v>2208211021</v>
      </c>
      <c r="C293" s="4">
        <v>55.2</v>
      </c>
      <c r="D293" s="5"/>
    </row>
    <row r="294" spans="1:4" ht="14.25">
      <c r="A294" s="4" t="s">
        <v>11</v>
      </c>
      <c r="B294" s="4" t="str">
        <f>"2208211022"</f>
        <v>2208211022</v>
      </c>
      <c r="C294" s="4">
        <v>45.7</v>
      </c>
      <c r="D294" s="5"/>
    </row>
    <row r="295" spans="1:4" ht="14.25">
      <c r="A295" s="4" t="s">
        <v>11</v>
      </c>
      <c r="B295" s="4" t="str">
        <f>"2208211023"</f>
        <v>2208211023</v>
      </c>
      <c r="C295" s="4">
        <v>64.8</v>
      </c>
      <c r="D295" s="5"/>
    </row>
    <row r="296" spans="1:4" ht="14.25">
      <c r="A296" s="4" t="s">
        <v>11</v>
      </c>
      <c r="B296" s="4" t="str">
        <f>"2208211024"</f>
        <v>2208211024</v>
      </c>
      <c r="C296" s="4" t="s">
        <v>6</v>
      </c>
      <c r="D296" s="5"/>
    </row>
    <row r="297" spans="1:4" ht="14.25">
      <c r="A297" s="4" t="s">
        <v>11</v>
      </c>
      <c r="B297" s="4" t="str">
        <f>"2208211025"</f>
        <v>2208211025</v>
      </c>
      <c r="C297" s="4">
        <v>49.4</v>
      </c>
      <c r="D297" s="5"/>
    </row>
    <row r="298" spans="1:4" ht="14.25">
      <c r="A298" s="4" t="s">
        <v>11</v>
      </c>
      <c r="B298" s="4" t="str">
        <f>"2208211026"</f>
        <v>2208211026</v>
      </c>
      <c r="C298" s="4">
        <v>65.2</v>
      </c>
      <c r="D298" s="5"/>
    </row>
    <row r="299" spans="1:4" ht="14.25">
      <c r="A299" s="4" t="s">
        <v>11</v>
      </c>
      <c r="B299" s="4" t="str">
        <f>"2208211027"</f>
        <v>2208211027</v>
      </c>
      <c r="C299" s="4">
        <v>61.1</v>
      </c>
      <c r="D299" s="5"/>
    </row>
    <row r="300" spans="1:4" ht="14.25">
      <c r="A300" s="4" t="s">
        <v>11</v>
      </c>
      <c r="B300" s="4" t="str">
        <f>"2208211028"</f>
        <v>2208211028</v>
      </c>
      <c r="C300" s="4">
        <v>61</v>
      </c>
      <c r="D300" s="5"/>
    </row>
    <row r="301" spans="1:4" ht="14.25">
      <c r="A301" s="4" t="s">
        <v>11</v>
      </c>
      <c r="B301" s="4" t="str">
        <f>"2208211029"</f>
        <v>2208211029</v>
      </c>
      <c r="C301" s="4">
        <v>67</v>
      </c>
      <c r="D301" s="5"/>
    </row>
    <row r="302" spans="1:4" ht="14.25">
      <c r="A302" s="4" t="s">
        <v>11</v>
      </c>
      <c r="B302" s="4" t="str">
        <f>"2208211030"</f>
        <v>2208211030</v>
      </c>
      <c r="C302" s="4">
        <v>28.4</v>
      </c>
      <c r="D302" s="5"/>
    </row>
    <row r="303" spans="1:4" ht="14.25">
      <c r="A303" s="4" t="s">
        <v>11</v>
      </c>
      <c r="B303" s="4" t="str">
        <f>"2208211101"</f>
        <v>2208211101</v>
      </c>
      <c r="C303" s="4" t="s">
        <v>6</v>
      </c>
      <c r="D303" s="5"/>
    </row>
    <row r="304" spans="1:4" ht="14.25">
      <c r="A304" s="4" t="s">
        <v>11</v>
      </c>
      <c r="B304" s="4" t="str">
        <f>"2208211102"</f>
        <v>2208211102</v>
      </c>
      <c r="C304" s="4">
        <v>73.4</v>
      </c>
      <c r="D304" s="5"/>
    </row>
    <row r="305" spans="1:4" ht="14.25">
      <c r="A305" s="4" t="s">
        <v>11</v>
      </c>
      <c r="B305" s="4" t="str">
        <f>"2208211103"</f>
        <v>2208211103</v>
      </c>
      <c r="C305" s="4">
        <v>53.6</v>
      </c>
      <c r="D305" s="5"/>
    </row>
    <row r="306" spans="1:4" ht="14.25">
      <c r="A306" s="4" t="s">
        <v>11</v>
      </c>
      <c r="B306" s="4" t="str">
        <f>"2208211104"</f>
        <v>2208211104</v>
      </c>
      <c r="C306" s="4" t="s">
        <v>6</v>
      </c>
      <c r="D306" s="5"/>
    </row>
    <row r="307" spans="1:4" ht="14.25">
      <c r="A307" s="4" t="s">
        <v>11</v>
      </c>
      <c r="B307" s="4" t="str">
        <f>"2208211105"</f>
        <v>2208211105</v>
      </c>
      <c r="C307" s="4">
        <v>66.1</v>
      </c>
      <c r="D307" s="5"/>
    </row>
    <row r="308" spans="1:4" ht="14.25">
      <c r="A308" s="4" t="s">
        <v>11</v>
      </c>
      <c r="B308" s="4" t="str">
        <f>"2208211106"</f>
        <v>2208211106</v>
      </c>
      <c r="C308" s="4" t="s">
        <v>6</v>
      </c>
      <c r="D308" s="5"/>
    </row>
    <row r="309" spans="1:4" ht="14.25">
      <c r="A309" s="4" t="s">
        <v>11</v>
      </c>
      <c r="B309" s="4" t="str">
        <f>"2208211107"</f>
        <v>2208211107</v>
      </c>
      <c r="C309" s="4">
        <v>50.5</v>
      </c>
      <c r="D309" s="5"/>
    </row>
    <row r="310" spans="1:4" ht="14.25">
      <c r="A310" s="4" t="s">
        <v>11</v>
      </c>
      <c r="B310" s="4" t="str">
        <f>"2208211108"</f>
        <v>2208211108</v>
      </c>
      <c r="C310" s="4">
        <v>70</v>
      </c>
      <c r="D310" s="5"/>
    </row>
    <row r="311" spans="1:4" ht="14.25">
      <c r="A311" s="4" t="s">
        <v>11</v>
      </c>
      <c r="B311" s="4" t="str">
        <f>"2208211109"</f>
        <v>2208211109</v>
      </c>
      <c r="C311" s="4" t="s">
        <v>6</v>
      </c>
      <c r="D311" s="5"/>
    </row>
    <row r="312" spans="1:4" ht="14.25">
      <c r="A312" s="4" t="s">
        <v>11</v>
      </c>
      <c r="B312" s="4" t="str">
        <f>"2208211110"</f>
        <v>2208211110</v>
      </c>
      <c r="C312" s="4">
        <v>40.4</v>
      </c>
      <c r="D312" s="5"/>
    </row>
    <row r="313" spans="1:4" ht="14.25">
      <c r="A313" s="4" t="s">
        <v>11</v>
      </c>
      <c r="B313" s="4" t="str">
        <f>"2208211111"</f>
        <v>2208211111</v>
      </c>
      <c r="C313" s="4">
        <v>61</v>
      </c>
      <c r="D313" s="5"/>
    </row>
    <row r="314" spans="1:4" ht="14.25">
      <c r="A314" s="4" t="s">
        <v>11</v>
      </c>
      <c r="B314" s="4" t="str">
        <f>"2208211112"</f>
        <v>2208211112</v>
      </c>
      <c r="C314" s="4" t="s">
        <v>6</v>
      </c>
      <c r="D314" s="5"/>
    </row>
    <row r="315" spans="1:4" ht="14.25">
      <c r="A315" s="4" t="s">
        <v>11</v>
      </c>
      <c r="B315" s="4" t="str">
        <f>"2208211113"</f>
        <v>2208211113</v>
      </c>
      <c r="C315" s="4">
        <v>58.8</v>
      </c>
      <c r="D315" s="5"/>
    </row>
    <row r="316" spans="1:4" ht="14.25">
      <c r="A316" s="4" t="s">
        <v>11</v>
      </c>
      <c r="B316" s="4" t="str">
        <f>"2208211114"</f>
        <v>2208211114</v>
      </c>
      <c r="C316" s="4">
        <v>68.8</v>
      </c>
      <c r="D316" s="5"/>
    </row>
    <row r="317" spans="1:4" ht="14.25">
      <c r="A317" s="4" t="s">
        <v>11</v>
      </c>
      <c r="B317" s="4" t="str">
        <f>"2208211115"</f>
        <v>2208211115</v>
      </c>
      <c r="C317" s="4" t="s">
        <v>6</v>
      </c>
      <c r="D317" s="5"/>
    </row>
    <row r="318" spans="1:4" ht="14.25">
      <c r="A318" s="4" t="s">
        <v>12</v>
      </c>
      <c r="B318" s="4" t="str">
        <f>"2208211116"</f>
        <v>2208211116</v>
      </c>
      <c r="C318" s="4">
        <v>53.8</v>
      </c>
      <c r="D318" s="5"/>
    </row>
    <row r="319" spans="1:4" ht="14.25">
      <c r="A319" s="4" t="s">
        <v>12</v>
      </c>
      <c r="B319" s="4" t="str">
        <f>"2208211117"</f>
        <v>2208211117</v>
      </c>
      <c r="C319" s="4">
        <v>54.1</v>
      </c>
      <c r="D319" s="5"/>
    </row>
    <row r="320" spans="1:4" ht="14.25">
      <c r="A320" s="4" t="s">
        <v>12</v>
      </c>
      <c r="B320" s="4" t="str">
        <f>"2208211118"</f>
        <v>2208211118</v>
      </c>
      <c r="C320" s="4">
        <v>62.6</v>
      </c>
      <c r="D320" s="5"/>
    </row>
    <row r="321" spans="1:4" ht="14.25">
      <c r="A321" s="4" t="s">
        <v>12</v>
      </c>
      <c r="B321" s="4" t="str">
        <f>"2208211119"</f>
        <v>2208211119</v>
      </c>
      <c r="C321" s="4">
        <v>64.3</v>
      </c>
      <c r="D321" s="5"/>
    </row>
    <row r="322" spans="1:4" ht="14.25">
      <c r="A322" s="4" t="s">
        <v>12</v>
      </c>
      <c r="B322" s="4" t="str">
        <f>"2208211120"</f>
        <v>2208211120</v>
      </c>
      <c r="C322" s="4">
        <v>48.4</v>
      </c>
      <c r="D322" s="5"/>
    </row>
    <row r="323" spans="1:4" ht="14.25">
      <c r="A323" s="4" t="s">
        <v>12</v>
      </c>
      <c r="B323" s="4" t="str">
        <f>"2208211121"</f>
        <v>2208211121</v>
      </c>
      <c r="C323" s="4">
        <v>50.9</v>
      </c>
      <c r="D323" s="5"/>
    </row>
    <row r="324" spans="1:4" ht="14.25">
      <c r="A324" s="4" t="s">
        <v>12</v>
      </c>
      <c r="B324" s="4" t="str">
        <f>"2208211122"</f>
        <v>2208211122</v>
      </c>
      <c r="C324" s="4" t="s">
        <v>6</v>
      </c>
      <c r="D324" s="5"/>
    </row>
    <row r="325" spans="1:4" ht="14.25">
      <c r="A325" s="4" t="s">
        <v>12</v>
      </c>
      <c r="B325" s="4" t="str">
        <f>"2208211123"</f>
        <v>2208211123</v>
      </c>
      <c r="C325" s="4">
        <v>46.4</v>
      </c>
      <c r="D325" s="5"/>
    </row>
    <row r="326" spans="1:4" ht="14.25">
      <c r="A326" s="4" t="s">
        <v>12</v>
      </c>
      <c r="B326" s="4" t="str">
        <f>"2208211124"</f>
        <v>2208211124</v>
      </c>
      <c r="C326" s="4">
        <v>36.1</v>
      </c>
      <c r="D326" s="5"/>
    </row>
    <row r="327" spans="1:4" ht="14.25">
      <c r="A327" s="4" t="s">
        <v>12</v>
      </c>
      <c r="B327" s="4" t="str">
        <f>"2208211125"</f>
        <v>2208211125</v>
      </c>
      <c r="C327" s="4">
        <v>51</v>
      </c>
      <c r="D327" s="5"/>
    </row>
    <row r="328" spans="1:4" ht="14.25">
      <c r="A328" s="4" t="s">
        <v>12</v>
      </c>
      <c r="B328" s="4" t="str">
        <f>"2208211126"</f>
        <v>2208211126</v>
      </c>
      <c r="C328" s="4">
        <v>39.4</v>
      </c>
      <c r="D328" s="5"/>
    </row>
    <row r="329" spans="1:4" ht="14.25">
      <c r="A329" s="4" t="s">
        <v>12</v>
      </c>
      <c r="B329" s="4" t="str">
        <f>"2208211127"</f>
        <v>2208211127</v>
      </c>
      <c r="C329" s="4">
        <v>69.3</v>
      </c>
      <c r="D329" s="5"/>
    </row>
    <row r="330" spans="1:4" ht="14.25">
      <c r="A330" s="4" t="s">
        <v>12</v>
      </c>
      <c r="B330" s="4" t="str">
        <f>"2208211128"</f>
        <v>2208211128</v>
      </c>
      <c r="C330" s="4" t="s">
        <v>6</v>
      </c>
      <c r="D330" s="5"/>
    </row>
    <row r="331" spans="1:4" ht="14.25">
      <c r="A331" s="4" t="s">
        <v>12</v>
      </c>
      <c r="B331" s="4" t="str">
        <f>"2208211129"</f>
        <v>2208211129</v>
      </c>
      <c r="C331" s="4">
        <v>34</v>
      </c>
      <c r="D331" s="5"/>
    </row>
    <row r="332" spans="1:4" ht="14.25">
      <c r="A332" s="4" t="s">
        <v>12</v>
      </c>
      <c r="B332" s="4" t="str">
        <f>"2208211130"</f>
        <v>2208211130</v>
      </c>
      <c r="C332" s="4">
        <v>58.2</v>
      </c>
      <c r="D332" s="5"/>
    </row>
    <row r="333" spans="1:4" ht="14.25">
      <c r="A333" s="4" t="s">
        <v>12</v>
      </c>
      <c r="B333" s="4" t="str">
        <f>"2208211201"</f>
        <v>2208211201</v>
      </c>
      <c r="C333" s="4">
        <v>40</v>
      </c>
      <c r="D333" s="5"/>
    </row>
    <row r="334" spans="1:4" ht="14.25">
      <c r="A334" s="4" t="s">
        <v>12</v>
      </c>
      <c r="B334" s="4" t="str">
        <f>"2208211202"</f>
        <v>2208211202</v>
      </c>
      <c r="C334" s="4">
        <v>47.9</v>
      </c>
      <c r="D334" s="5"/>
    </row>
    <row r="335" spans="1:4" ht="14.25">
      <c r="A335" s="4" t="s">
        <v>12</v>
      </c>
      <c r="B335" s="4" t="str">
        <f>"2208211203"</f>
        <v>2208211203</v>
      </c>
      <c r="C335" s="4">
        <v>28.3</v>
      </c>
      <c r="D335" s="5"/>
    </row>
    <row r="336" spans="1:4" ht="14.25">
      <c r="A336" s="4" t="s">
        <v>12</v>
      </c>
      <c r="B336" s="4" t="str">
        <f>"2208211204"</f>
        <v>2208211204</v>
      </c>
      <c r="C336" s="4">
        <v>51.3</v>
      </c>
      <c r="D336" s="5"/>
    </row>
    <row r="337" spans="1:4" ht="14.25">
      <c r="A337" s="4" t="s">
        <v>12</v>
      </c>
      <c r="B337" s="4" t="str">
        <f>"2208211205"</f>
        <v>2208211205</v>
      </c>
      <c r="C337" s="4">
        <v>59.8</v>
      </c>
      <c r="D337" s="5"/>
    </row>
    <row r="338" spans="1:4" ht="14.25">
      <c r="A338" s="4" t="s">
        <v>12</v>
      </c>
      <c r="B338" s="4" t="str">
        <f>"2208211206"</f>
        <v>2208211206</v>
      </c>
      <c r="C338" s="4">
        <v>58.2</v>
      </c>
      <c r="D338" s="5"/>
    </row>
    <row r="339" spans="1:4" ht="14.25">
      <c r="A339" s="4" t="s">
        <v>12</v>
      </c>
      <c r="B339" s="4" t="str">
        <f>"2208211207"</f>
        <v>2208211207</v>
      </c>
      <c r="C339" s="4">
        <v>54.4</v>
      </c>
      <c r="D339" s="5"/>
    </row>
    <row r="340" spans="1:4" ht="14.25">
      <c r="A340" s="4" t="s">
        <v>12</v>
      </c>
      <c r="B340" s="4" t="str">
        <f>"2208211208"</f>
        <v>2208211208</v>
      </c>
      <c r="C340" s="4" t="s">
        <v>6</v>
      </c>
      <c r="D340" s="5"/>
    </row>
    <row r="341" spans="1:4" ht="14.25">
      <c r="A341" s="4" t="s">
        <v>12</v>
      </c>
      <c r="B341" s="4" t="str">
        <f>"2208211209"</f>
        <v>2208211209</v>
      </c>
      <c r="C341" s="4">
        <v>48.5</v>
      </c>
      <c r="D341" s="5"/>
    </row>
    <row r="342" spans="1:4" ht="14.25">
      <c r="A342" s="4" t="s">
        <v>12</v>
      </c>
      <c r="B342" s="4" t="str">
        <f>"2208211210"</f>
        <v>2208211210</v>
      </c>
      <c r="C342" s="4" t="s">
        <v>6</v>
      </c>
      <c r="D342" s="5"/>
    </row>
    <row r="343" spans="1:4" ht="14.25">
      <c r="A343" s="4" t="s">
        <v>12</v>
      </c>
      <c r="B343" s="4" t="str">
        <f>"2208211211"</f>
        <v>2208211211</v>
      </c>
      <c r="C343" s="4">
        <v>50.2</v>
      </c>
      <c r="D343" s="5"/>
    </row>
    <row r="344" spans="1:4" ht="14.25">
      <c r="A344" s="4" t="s">
        <v>12</v>
      </c>
      <c r="B344" s="4" t="str">
        <f>"2208211212"</f>
        <v>2208211212</v>
      </c>
      <c r="C344" s="4">
        <v>56.6</v>
      </c>
      <c r="D344" s="5"/>
    </row>
    <row r="345" spans="1:4" ht="14.25">
      <c r="A345" s="4" t="s">
        <v>12</v>
      </c>
      <c r="B345" s="4" t="str">
        <f>"2208211213"</f>
        <v>2208211213</v>
      </c>
      <c r="C345" s="4">
        <v>63.1</v>
      </c>
      <c r="D345" s="5"/>
    </row>
    <row r="346" spans="1:4" ht="14.25">
      <c r="A346" s="4" t="s">
        <v>12</v>
      </c>
      <c r="B346" s="4" t="str">
        <f>"2208211214"</f>
        <v>2208211214</v>
      </c>
      <c r="C346" s="4">
        <v>34.4</v>
      </c>
      <c r="D346" s="5"/>
    </row>
    <row r="347" spans="1:4" ht="14.25">
      <c r="A347" s="4" t="s">
        <v>12</v>
      </c>
      <c r="B347" s="4" t="str">
        <f>"2208211215"</f>
        <v>2208211215</v>
      </c>
      <c r="C347" s="4" t="s">
        <v>6</v>
      </c>
      <c r="D347" s="5"/>
    </row>
    <row r="348" spans="1:4" ht="14.25">
      <c r="A348" s="4" t="s">
        <v>12</v>
      </c>
      <c r="B348" s="4" t="str">
        <f>"2208211216"</f>
        <v>2208211216</v>
      </c>
      <c r="C348" s="4">
        <v>62.3</v>
      </c>
      <c r="D348" s="5"/>
    </row>
    <row r="349" spans="1:4" ht="14.25">
      <c r="A349" s="4" t="s">
        <v>12</v>
      </c>
      <c r="B349" s="4" t="str">
        <f>"2208211217"</f>
        <v>2208211217</v>
      </c>
      <c r="C349" s="4" t="s">
        <v>6</v>
      </c>
      <c r="D349" s="5"/>
    </row>
    <row r="350" spans="1:4" ht="14.25">
      <c r="A350" s="4" t="s">
        <v>12</v>
      </c>
      <c r="B350" s="4" t="str">
        <f>"2208211218"</f>
        <v>2208211218</v>
      </c>
      <c r="C350" s="4">
        <v>71.6</v>
      </c>
      <c r="D350" s="5"/>
    </row>
    <row r="351" spans="1:4" ht="14.25">
      <c r="A351" s="4" t="s">
        <v>12</v>
      </c>
      <c r="B351" s="4" t="str">
        <f>"2208211219"</f>
        <v>2208211219</v>
      </c>
      <c r="C351" s="4">
        <v>67.8</v>
      </c>
      <c r="D351" s="5"/>
    </row>
    <row r="352" spans="1:4" ht="14.25">
      <c r="A352" s="4" t="s">
        <v>12</v>
      </c>
      <c r="B352" s="4" t="str">
        <f>"2208211220"</f>
        <v>2208211220</v>
      </c>
      <c r="C352" s="4">
        <v>60</v>
      </c>
      <c r="D352" s="5"/>
    </row>
    <row r="353" spans="1:4" ht="14.25">
      <c r="A353" s="4" t="s">
        <v>12</v>
      </c>
      <c r="B353" s="4" t="str">
        <f>"2208211221"</f>
        <v>2208211221</v>
      </c>
      <c r="C353" s="4" t="s">
        <v>6</v>
      </c>
      <c r="D353" s="5"/>
    </row>
    <row r="354" spans="1:4" ht="14.25">
      <c r="A354" s="4" t="s">
        <v>12</v>
      </c>
      <c r="B354" s="4" t="str">
        <f>"2208211222"</f>
        <v>2208211222</v>
      </c>
      <c r="C354" s="4">
        <v>45.7</v>
      </c>
      <c r="D354" s="5"/>
    </row>
    <row r="355" spans="1:4" ht="14.25">
      <c r="A355" s="4" t="s">
        <v>12</v>
      </c>
      <c r="B355" s="4" t="str">
        <f>"2208211223"</f>
        <v>2208211223</v>
      </c>
      <c r="C355" s="4" t="s">
        <v>6</v>
      </c>
      <c r="D355" s="5"/>
    </row>
    <row r="356" spans="1:4" ht="14.25">
      <c r="A356" s="4" t="s">
        <v>12</v>
      </c>
      <c r="B356" s="4" t="str">
        <f>"2208211224"</f>
        <v>2208211224</v>
      </c>
      <c r="C356" s="4">
        <v>55</v>
      </c>
      <c r="D356" s="5"/>
    </row>
    <row r="357" spans="1:4" ht="14.25">
      <c r="A357" s="4" t="s">
        <v>12</v>
      </c>
      <c r="B357" s="4" t="str">
        <f>"2208211225"</f>
        <v>2208211225</v>
      </c>
      <c r="C357" s="4">
        <v>42</v>
      </c>
      <c r="D357" s="5"/>
    </row>
    <row r="358" spans="1:4" ht="14.25">
      <c r="A358" s="4" t="s">
        <v>12</v>
      </c>
      <c r="B358" s="4" t="str">
        <f>"2208211226"</f>
        <v>2208211226</v>
      </c>
      <c r="C358" s="4">
        <v>59</v>
      </c>
      <c r="D358" s="5"/>
    </row>
    <row r="359" spans="1:4" ht="14.25">
      <c r="A359" s="4" t="s">
        <v>12</v>
      </c>
      <c r="B359" s="4" t="str">
        <f>"2208211227"</f>
        <v>2208211227</v>
      </c>
      <c r="C359" s="4" t="s">
        <v>6</v>
      </c>
      <c r="D359" s="5"/>
    </row>
    <row r="360" spans="1:4" ht="14.25">
      <c r="A360" s="4" t="s">
        <v>12</v>
      </c>
      <c r="B360" s="4" t="str">
        <f>"2208211228"</f>
        <v>2208211228</v>
      </c>
      <c r="C360" s="4">
        <v>49.8</v>
      </c>
      <c r="D360" s="5"/>
    </row>
    <row r="361" spans="1:4" ht="14.25">
      <c r="A361" s="4" t="s">
        <v>12</v>
      </c>
      <c r="B361" s="4" t="str">
        <f>"2208211229"</f>
        <v>2208211229</v>
      </c>
      <c r="C361" s="4" t="s">
        <v>6</v>
      </c>
      <c r="D361" s="5"/>
    </row>
    <row r="362" spans="1:4" ht="14.25">
      <c r="A362" s="4" t="s">
        <v>12</v>
      </c>
      <c r="B362" s="4" t="str">
        <f>"2208211230"</f>
        <v>2208211230</v>
      </c>
      <c r="C362" s="4">
        <v>53.7</v>
      </c>
      <c r="D362" s="5"/>
    </row>
    <row r="363" spans="1:4" ht="14.25">
      <c r="A363" s="4" t="s">
        <v>12</v>
      </c>
      <c r="B363" s="4" t="str">
        <f>"2208211301"</f>
        <v>2208211301</v>
      </c>
      <c r="C363" s="4" t="s">
        <v>6</v>
      </c>
      <c r="D363" s="5"/>
    </row>
    <row r="364" spans="1:4" ht="14.25">
      <c r="A364" s="4" t="s">
        <v>12</v>
      </c>
      <c r="B364" s="4" t="str">
        <f>"2208211302"</f>
        <v>2208211302</v>
      </c>
      <c r="C364" s="4">
        <v>52</v>
      </c>
      <c r="D364" s="5"/>
    </row>
    <row r="365" spans="1:4" ht="14.25">
      <c r="A365" s="4" t="s">
        <v>12</v>
      </c>
      <c r="B365" s="4" t="str">
        <f>"2208211303"</f>
        <v>2208211303</v>
      </c>
      <c r="C365" s="4">
        <v>58.8</v>
      </c>
      <c r="D365" s="5"/>
    </row>
    <row r="366" spans="1:4" ht="14.25">
      <c r="A366" s="4" t="s">
        <v>12</v>
      </c>
      <c r="B366" s="4" t="str">
        <f>"2208211304"</f>
        <v>2208211304</v>
      </c>
      <c r="C366" s="4">
        <v>53.2</v>
      </c>
      <c r="D366" s="5"/>
    </row>
    <row r="367" spans="1:4" ht="14.25">
      <c r="A367" s="4" t="s">
        <v>12</v>
      </c>
      <c r="B367" s="4" t="str">
        <f>"2208211305"</f>
        <v>2208211305</v>
      </c>
      <c r="C367" s="4">
        <v>66.3</v>
      </c>
      <c r="D367" s="5"/>
    </row>
    <row r="368" spans="1:4" ht="14.25">
      <c r="A368" s="4" t="s">
        <v>12</v>
      </c>
      <c r="B368" s="4" t="str">
        <f>"2208211306"</f>
        <v>2208211306</v>
      </c>
      <c r="C368" s="4">
        <v>31.2</v>
      </c>
      <c r="D368" s="5"/>
    </row>
    <row r="369" spans="1:4" ht="14.25">
      <c r="A369" s="4" t="s">
        <v>12</v>
      </c>
      <c r="B369" s="4" t="str">
        <f>"2208211307"</f>
        <v>2208211307</v>
      </c>
      <c r="C369" s="4">
        <v>45.1</v>
      </c>
      <c r="D369" s="5"/>
    </row>
    <row r="370" spans="1:4" ht="14.25">
      <c r="A370" s="4" t="s">
        <v>12</v>
      </c>
      <c r="B370" s="4" t="str">
        <f>"2208211308"</f>
        <v>2208211308</v>
      </c>
      <c r="C370" s="4">
        <v>39.7</v>
      </c>
      <c r="D370" s="5"/>
    </row>
    <row r="371" spans="1:4" ht="14.25">
      <c r="A371" s="4" t="s">
        <v>12</v>
      </c>
      <c r="B371" s="4" t="str">
        <f>"2208211309"</f>
        <v>2208211309</v>
      </c>
      <c r="C371" s="4">
        <v>25.2</v>
      </c>
      <c r="D371" s="5"/>
    </row>
    <row r="372" spans="1:4" ht="14.25">
      <c r="A372" s="4" t="s">
        <v>12</v>
      </c>
      <c r="B372" s="4" t="str">
        <f>"2208211310"</f>
        <v>2208211310</v>
      </c>
      <c r="C372" s="4">
        <v>51.3</v>
      </c>
      <c r="D372" s="5"/>
    </row>
    <row r="373" spans="1:4" ht="14.25">
      <c r="A373" s="4" t="s">
        <v>12</v>
      </c>
      <c r="B373" s="4" t="str">
        <f>"2208211311"</f>
        <v>2208211311</v>
      </c>
      <c r="C373" s="4">
        <v>56</v>
      </c>
      <c r="D373" s="5"/>
    </row>
    <row r="374" spans="1:4" ht="14.25">
      <c r="A374" s="4" t="s">
        <v>12</v>
      </c>
      <c r="B374" s="4" t="str">
        <f>"2208211312"</f>
        <v>2208211312</v>
      </c>
      <c r="C374" s="4">
        <v>33.3</v>
      </c>
      <c r="D374" s="5"/>
    </row>
    <row r="375" spans="1:4" ht="14.25">
      <c r="A375" s="4" t="s">
        <v>12</v>
      </c>
      <c r="B375" s="4" t="str">
        <f>"2208211313"</f>
        <v>2208211313</v>
      </c>
      <c r="C375" s="4" t="s">
        <v>6</v>
      </c>
      <c r="D375" s="5"/>
    </row>
    <row r="376" spans="1:4" ht="14.25">
      <c r="A376" s="4" t="s">
        <v>12</v>
      </c>
      <c r="B376" s="4" t="str">
        <f>"2208211314"</f>
        <v>2208211314</v>
      </c>
      <c r="C376" s="4">
        <v>48.3</v>
      </c>
      <c r="D376" s="5"/>
    </row>
    <row r="377" spans="1:4" ht="14.25">
      <c r="A377" s="4" t="s">
        <v>12</v>
      </c>
      <c r="B377" s="4" t="str">
        <f>"2208211315"</f>
        <v>2208211315</v>
      </c>
      <c r="C377" s="4" t="s">
        <v>6</v>
      </c>
      <c r="D377" s="5"/>
    </row>
    <row r="378" spans="1:4" ht="14.25">
      <c r="A378" s="4" t="s">
        <v>12</v>
      </c>
      <c r="B378" s="4" t="str">
        <f>"2208211316"</f>
        <v>2208211316</v>
      </c>
      <c r="C378" s="4">
        <v>57.3</v>
      </c>
      <c r="D378" s="5"/>
    </row>
    <row r="379" spans="1:4" ht="14.25">
      <c r="A379" s="4" t="s">
        <v>12</v>
      </c>
      <c r="B379" s="4" t="str">
        <f>"2208211317"</f>
        <v>2208211317</v>
      </c>
      <c r="C379" s="4">
        <v>55.8</v>
      </c>
      <c r="D379" s="5"/>
    </row>
    <row r="380" spans="1:4" ht="14.25">
      <c r="A380" s="4" t="s">
        <v>13</v>
      </c>
      <c r="B380" s="4" t="str">
        <f>"2208211318"</f>
        <v>2208211318</v>
      </c>
      <c r="C380" s="4">
        <v>60.2</v>
      </c>
      <c r="D380" s="5"/>
    </row>
    <row r="381" spans="1:4" ht="14.25">
      <c r="A381" s="4" t="s">
        <v>13</v>
      </c>
      <c r="B381" s="4" t="str">
        <f>"2208211319"</f>
        <v>2208211319</v>
      </c>
      <c r="C381" s="4">
        <v>63.8</v>
      </c>
      <c r="D381" s="5"/>
    </row>
    <row r="382" spans="1:4" ht="14.25">
      <c r="A382" s="4" t="s">
        <v>13</v>
      </c>
      <c r="B382" s="4" t="str">
        <f>"2208211320"</f>
        <v>2208211320</v>
      </c>
      <c r="C382" s="4" t="s">
        <v>6</v>
      </c>
      <c r="D382" s="5"/>
    </row>
    <row r="383" spans="1:4" ht="14.25">
      <c r="A383" s="4" t="s">
        <v>13</v>
      </c>
      <c r="B383" s="4" t="str">
        <f>"2208211321"</f>
        <v>2208211321</v>
      </c>
      <c r="C383" s="4">
        <v>53.6</v>
      </c>
      <c r="D383" s="5"/>
    </row>
    <row r="384" spans="1:4" ht="14.25">
      <c r="A384" s="4" t="s">
        <v>13</v>
      </c>
      <c r="B384" s="4" t="str">
        <f>"2208211322"</f>
        <v>2208211322</v>
      </c>
      <c r="C384" s="4">
        <v>32</v>
      </c>
      <c r="D384" s="5"/>
    </row>
    <row r="385" spans="1:4" ht="14.25">
      <c r="A385" s="4" t="s">
        <v>13</v>
      </c>
      <c r="B385" s="4" t="str">
        <f>"2208211323"</f>
        <v>2208211323</v>
      </c>
      <c r="C385" s="4">
        <v>45.2</v>
      </c>
      <c r="D385" s="5"/>
    </row>
    <row r="386" spans="1:4" ht="14.25">
      <c r="A386" s="4" t="s">
        <v>13</v>
      </c>
      <c r="B386" s="4" t="str">
        <f>"2208211324"</f>
        <v>2208211324</v>
      </c>
      <c r="C386" s="4">
        <v>41.3</v>
      </c>
      <c r="D386" s="5"/>
    </row>
    <row r="387" spans="1:4" ht="14.25">
      <c r="A387" s="4" t="s">
        <v>13</v>
      </c>
      <c r="B387" s="4" t="str">
        <f>"2208211325"</f>
        <v>2208211325</v>
      </c>
      <c r="C387" s="4">
        <v>57.2</v>
      </c>
      <c r="D387" s="5"/>
    </row>
    <row r="388" spans="1:4" ht="14.25">
      <c r="A388" s="4" t="s">
        <v>13</v>
      </c>
      <c r="B388" s="4" t="str">
        <f>"2208211326"</f>
        <v>2208211326</v>
      </c>
      <c r="C388" s="4">
        <v>58.8</v>
      </c>
      <c r="D388" s="5"/>
    </row>
    <row r="389" spans="1:4" ht="14.25">
      <c r="A389" s="4" t="s">
        <v>13</v>
      </c>
      <c r="B389" s="4" t="str">
        <f>"2208211327"</f>
        <v>2208211327</v>
      </c>
      <c r="C389" s="4">
        <v>49.7</v>
      </c>
      <c r="D389" s="5"/>
    </row>
    <row r="390" spans="1:4" ht="14.25">
      <c r="A390" s="4" t="s">
        <v>13</v>
      </c>
      <c r="B390" s="4" t="str">
        <f>"2208211328"</f>
        <v>2208211328</v>
      </c>
      <c r="C390" s="4">
        <v>54.9</v>
      </c>
      <c r="D390" s="5"/>
    </row>
    <row r="391" spans="1:4" ht="14.25">
      <c r="A391" s="4" t="s">
        <v>13</v>
      </c>
      <c r="B391" s="4" t="str">
        <f>"2208211329"</f>
        <v>2208211329</v>
      </c>
      <c r="C391" s="4">
        <v>53.2</v>
      </c>
      <c r="D391" s="5"/>
    </row>
    <row r="392" spans="1:4" ht="14.25">
      <c r="A392" s="4" t="s">
        <v>13</v>
      </c>
      <c r="B392" s="4" t="str">
        <f>"2208211330"</f>
        <v>2208211330</v>
      </c>
      <c r="C392" s="4">
        <v>48.1</v>
      </c>
      <c r="D392" s="5"/>
    </row>
    <row r="393" spans="1:4" ht="14.25">
      <c r="A393" s="4" t="s">
        <v>13</v>
      </c>
      <c r="B393" s="4" t="str">
        <f>"2208211401"</f>
        <v>2208211401</v>
      </c>
      <c r="C393" s="4">
        <v>45.9</v>
      </c>
      <c r="D393" s="5"/>
    </row>
    <row r="394" spans="1:4" ht="14.25">
      <c r="A394" s="4" t="s">
        <v>13</v>
      </c>
      <c r="B394" s="4" t="str">
        <f>"2208211402"</f>
        <v>2208211402</v>
      </c>
      <c r="C394" s="4">
        <v>52.1</v>
      </c>
      <c r="D394" s="5"/>
    </row>
    <row r="395" spans="1:4" ht="14.25">
      <c r="A395" s="4" t="s">
        <v>13</v>
      </c>
      <c r="B395" s="4" t="str">
        <f>"2208211403"</f>
        <v>2208211403</v>
      </c>
      <c r="C395" s="4">
        <v>59.9</v>
      </c>
      <c r="D395" s="5"/>
    </row>
    <row r="396" spans="1:4" ht="14.25">
      <c r="A396" s="4" t="s">
        <v>13</v>
      </c>
      <c r="B396" s="4" t="str">
        <f>"2208211404"</f>
        <v>2208211404</v>
      </c>
      <c r="C396" s="4">
        <v>46</v>
      </c>
      <c r="D396" s="5"/>
    </row>
    <row r="397" spans="1:4" ht="14.25">
      <c r="A397" s="4" t="s">
        <v>13</v>
      </c>
      <c r="B397" s="4" t="str">
        <f>"2208211405"</f>
        <v>2208211405</v>
      </c>
      <c r="C397" s="4" t="s">
        <v>6</v>
      </c>
      <c r="D397" s="5"/>
    </row>
    <row r="398" spans="1:4" ht="14.25">
      <c r="A398" s="4" t="s">
        <v>13</v>
      </c>
      <c r="B398" s="4" t="str">
        <f>"2208211406"</f>
        <v>2208211406</v>
      </c>
      <c r="C398" s="4">
        <v>57.5</v>
      </c>
      <c r="D398" s="5"/>
    </row>
    <row r="399" spans="1:4" ht="14.25">
      <c r="A399" s="4" t="s">
        <v>13</v>
      </c>
      <c r="B399" s="4" t="str">
        <f>"2208211407"</f>
        <v>2208211407</v>
      </c>
      <c r="C399" s="4" t="s">
        <v>6</v>
      </c>
      <c r="D399" s="5"/>
    </row>
    <row r="400" spans="1:4" ht="14.25">
      <c r="A400" s="4" t="s">
        <v>13</v>
      </c>
      <c r="B400" s="4" t="str">
        <f>"2208211408"</f>
        <v>2208211408</v>
      </c>
      <c r="C400" s="4">
        <v>44</v>
      </c>
      <c r="D400" s="5"/>
    </row>
    <row r="401" spans="1:4" ht="14.25">
      <c r="A401" s="4" t="s">
        <v>13</v>
      </c>
      <c r="B401" s="4" t="str">
        <f>"2208211409"</f>
        <v>2208211409</v>
      </c>
      <c r="C401" s="4">
        <v>21</v>
      </c>
      <c r="D401" s="5"/>
    </row>
    <row r="402" spans="1:4" ht="14.25">
      <c r="A402" s="4" t="s">
        <v>13</v>
      </c>
      <c r="B402" s="4" t="str">
        <f>"2208211410"</f>
        <v>2208211410</v>
      </c>
      <c r="C402" s="4" t="s">
        <v>6</v>
      </c>
      <c r="D402" s="5"/>
    </row>
    <row r="403" spans="1:4" ht="14.25">
      <c r="A403" s="4" t="s">
        <v>13</v>
      </c>
      <c r="B403" s="4" t="str">
        <f>"2208211411"</f>
        <v>2208211411</v>
      </c>
      <c r="C403" s="4">
        <v>42.1</v>
      </c>
      <c r="D403" s="5"/>
    </row>
    <row r="404" spans="1:4" ht="14.25">
      <c r="A404" s="4" t="s">
        <v>13</v>
      </c>
      <c r="B404" s="4" t="str">
        <f>"2208211412"</f>
        <v>2208211412</v>
      </c>
      <c r="C404" s="4">
        <v>59.1</v>
      </c>
      <c r="D404" s="5"/>
    </row>
    <row r="405" spans="1:4" ht="14.25">
      <c r="A405" s="4" t="s">
        <v>13</v>
      </c>
      <c r="B405" s="4" t="str">
        <f>"2208211413"</f>
        <v>2208211413</v>
      </c>
      <c r="C405" s="4">
        <v>53.1</v>
      </c>
      <c r="D405" s="5"/>
    </row>
    <row r="406" spans="1:4" ht="14.25">
      <c r="A406" s="4" t="s">
        <v>13</v>
      </c>
      <c r="B406" s="4" t="str">
        <f>"2208211414"</f>
        <v>2208211414</v>
      </c>
      <c r="C406" s="4">
        <v>45.9</v>
      </c>
      <c r="D406" s="5"/>
    </row>
    <row r="407" spans="1:4" ht="14.25">
      <c r="A407" s="4" t="s">
        <v>13</v>
      </c>
      <c r="B407" s="4" t="str">
        <f>"2208211415"</f>
        <v>2208211415</v>
      </c>
      <c r="C407" s="4" t="s">
        <v>6</v>
      </c>
      <c r="D407" s="5"/>
    </row>
    <row r="408" spans="1:4" ht="14.25">
      <c r="A408" s="4" t="s">
        <v>13</v>
      </c>
      <c r="B408" s="4" t="str">
        <f>"2208211416"</f>
        <v>2208211416</v>
      </c>
      <c r="C408" s="4" t="s">
        <v>6</v>
      </c>
      <c r="D408" s="5"/>
    </row>
    <row r="409" spans="1:4" ht="14.25">
      <c r="A409" s="4" t="s">
        <v>13</v>
      </c>
      <c r="B409" s="4" t="str">
        <f>"2208211417"</f>
        <v>2208211417</v>
      </c>
      <c r="C409" s="4">
        <v>48.4</v>
      </c>
      <c r="D409" s="5"/>
    </row>
    <row r="410" spans="1:4" ht="14.25">
      <c r="A410" s="4" t="s">
        <v>13</v>
      </c>
      <c r="B410" s="4" t="str">
        <f>"2208211418"</f>
        <v>2208211418</v>
      </c>
      <c r="C410" s="4">
        <v>46.6</v>
      </c>
      <c r="D410" s="5"/>
    </row>
    <row r="411" spans="1:4" ht="14.25">
      <c r="A411" s="4" t="s">
        <v>13</v>
      </c>
      <c r="B411" s="4" t="str">
        <f>"2208211419"</f>
        <v>2208211419</v>
      </c>
      <c r="C411" s="4" t="s">
        <v>6</v>
      </c>
      <c r="D411" s="5"/>
    </row>
    <row r="412" spans="1:4" ht="14.25">
      <c r="A412" s="4" t="s">
        <v>13</v>
      </c>
      <c r="B412" s="4" t="str">
        <f>"2208211420"</f>
        <v>2208211420</v>
      </c>
      <c r="C412" s="4">
        <v>52.9</v>
      </c>
      <c r="D412" s="5"/>
    </row>
    <row r="413" spans="1:4" ht="14.25">
      <c r="A413" s="4" t="s">
        <v>13</v>
      </c>
      <c r="B413" s="4" t="str">
        <f>"2208211421"</f>
        <v>2208211421</v>
      </c>
      <c r="C413" s="4">
        <v>50.1</v>
      </c>
      <c r="D413" s="5"/>
    </row>
    <row r="414" spans="1:4" ht="14.25">
      <c r="A414" s="4" t="s">
        <v>13</v>
      </c>
      <c r="B414" s="4" t="str">
        <f>"2208211422"</f>
        <v>2208211422</v>
      </c>
      <c r="C414" s="4">
        <v>40.4</v>
      </c>
      <c r="D414" s="5"/>
    </row>
    <row r="415" spans="1:4" ht="14.25">
      <c r="A415" s="4" t="s">
        <v>13</v>
      </c>
      <c r="B415" s="4" t="str">
        <f>"2208211423"</f>
        <v>2208211423</v>
      </c>
      <c r="C415" s="4" t="s">
        <v>6</v>
      </c>
      <c r="D415" s="5"/>
    </row>
    <row r="416" spans="1:4" ht="14.25">
      <c r="A416" s="4" t="s">
        <v>13</v>
      </c>
      <c r="B416" s="4" t="str">
        <f>"2208211424"</f>
        <v>2208211424</v>
      </c>
      <c r="C416" s="4">
        <v>38.3</v>
      </c>
      <c r="D416" s="5"/>
    </row>
    <row r="417" spans="1:4" ht="14.25">
      <c r="A417" s="4" t="s">
        <v>13</v>
      </c>
      <c r="B417" s="4" t="str">
        <f>"2208211425"</f>
        <v>2208211425</v>
      </c>
      <c r="C417" s="4" t="s">
        <v>6</v>
      </c>
      <c r="D417" s="5"/>
    </row>
    <row r="418" spans="1:4" ht="14.25">
      <c r="A418" s="4" t="s">
        <v>13</v>
      </c>
      <c r="B418" s="4" t="str">
        <f>"2208211426"</f>
        <v>2208211426</v>
      </c>
      <c r="C418" s="4" t="s">
        <v>6</v>
      </c>
      <c r="D418" s="5"/>
    </row>
    <row r="419" spans="1:4" ht="14.25">
      <c r="A419" s="4" t="s">
        <v>13</v>
      </c>
      <c r="B419" s="4" t="str">
        <f>"2208211427"</f>
        <v>2208211427</v>
      </c>
      <c r="C419" s="4" t="s">
        <v>6</v>
      </c>
      <c r="D419" s="5"/>
    </row>
    <row r="420" spans="1:4" ht="14.25">
      <c r="A420" s="4" t="s">
        <v>13</v>
      </c>
      <c r="B420" s="4" t="str">
        <f>"2208211428"</f>
        <v>2208211428</v>
      </c>
      <c r="C420" s="4">
        <v>57.7</v>
      </c>
      <c r="D420" s="5"/>
    </row>
    <row r="421" spans="1:4" ht="14.25">
      <c r="A421" s="4" t="s">
        <v>13</v>
      </c>
      <c r="B421" s="4" t="str">
        <f>"2208211429"</f>
        <v>2208211429</v>
      </c>
      <c r="C421" s="4" t="s">
        <v>6</v>
      </c>
      <c r="D421" s="5"/>
    </row>
    <row r="422" spans="1:4" ht="14.25">
      <c r="A422" s="4" t="s">
        <v>13</v>
      </c>
      <c r="B422" s="4" t="str">
        <f>"2208211430"</f>
        <v>2208211430</v>
      </c>
      <c r="C422" s="4" t="s">
        <v>6</v>
      </c>
      <c r="D422" s="5"/>
    </row>
    <row r="423" spans="1:4" ht="14.25">
      <c r="A423" s="4" t="s">
        <v>13</v>
      </c>
      <c r="B423" s="4" t="str">
        <f>"2208211501"</f>
        <v>2208211501</v>
      </c>
      <c r="C423" s="4">
        <v>34.2</v>
      </c>
      <c r="D423" s="5"/>
    </row>
    <row r="424" spans="1:4" ht="14.25">
      <c r="A424" s="4" t="s">
        <v>13</v>
      </c>
      <c r="B424" s="4" t="str">
        <f>"2208211502"</f>
        <v>2208211502</v>
      </c>
      <c r="C424" s="4" t="s">
        <v>6</v>
      </c>
      <c r="D424" s="5"/>
    </row>
    <row r="425" spans="1:4" ht="14.25">
      <c r="A425" s="4" t="s">
        <v>13</v>
      </c>
      <c r="B425" s="4" t="str">
        <f>"2208211503"</f>
        <v>2208211503</v>
      </c>
      <c r="C425" s="4" t="s">
        <v>6</v>
      </c>
      <c r="D425" s="5"/>
    </row>
    <row r="426" spans="1:4" ht="14.25">
      <c r="A426" s="4" t="s">
        <v>13</v>
      </c>
      <c r="B426" s="4" t="str">
        <f>"2208211504"</f>
        <v>2208211504</v>
      </c>
      <c r="C426" s="4">
        <v>44.6</v>
      </c>
      <c r="D426" s="5"/>
    </row>
    <row r="427" spans="1:4" ht="14.25">
      <c r="A427" s="4" t="s">
        <v>13</v>
      </c>
      <c r="B427" s="4" t="str">
        <f>"2208211505"</f>
        <v>2208211505</v>
      </c>
      <c r="C427" s="4">
        <v>46.8</v>
      </c>
      <c r="D427" s="5"/>
    </row>
    <row r="428" spans="1:4" ht="14.25">
      <c r="A428" s="4" t="s">
        <v>13</v>
      </c>
      <c r="B428" s="4" t="str">
        <f>"2208211506"</f>
        <v>2208211506</v>
      </c>
      <c r="C428" s="4" t="s">
        <v>6</v>
      </c>
      <c r="D428" s="5"/>
    </row>
    <row r="429" spans="1:4" ht="14.25">
      <c r="A429" s="4" t="s">
        <v>13</v>
      </c>
      <c r="B429" s="4" t="str">
        <f>"2208211507"</f>
        <v>2208211507</v>
      </c>
      <c r="C429" s="4">
        <v>35.1</v>
      </c>
      <c r="D429" s="5"/>
    </row>
    <row r="430" spans="1:4" ht="14.25">
      <c r="A430" s="4" t="s">
        <v>13</v>
      </c>
      <c r="B430" s="4" t="str">
        <f>"2208211508"</f>
        <v>2208211508</v>
      </c>
      <c r="C430" s="4">
        <v>33.3</v>
      </c>
      <c r="D430" s="5"/>
    </row>
    <row r="431" spans="1:4" ht="14.25">
      <c r="A431" s="4" t="s">
        <v>13</v>
      </c>
      <c r="B431" s="4" t="str">
        <f>"2208211509"</f>
        <v>2208211509</v>
      </c>
      <c r="C431" s="4">
        <v>48.2</v>
      </c>
      <c r="D431" s="5"/>
    </row>
    <row r="432" spans="1:4" ht="14.25">
      <c r="A432" s="4" t="s">
        <v>13</v>
      </c>
      <c r="B432" s="4" t="str">
        <f>"2208211510"</f>
        <v>2208211510</v>
      </c>
      <c r="C432" s="4">
        <v>59.8</v>
      </c>
      <c r="D432" s="5"/>
    </row>
    <row r="433" spans="1:4" ht="14.25">
      <c r="A433" s="4" t="s">
        <v>13</v>
      </c>
      <c r="B433" s="4" t="str">
        <f>"2208211511"</f>
        <v>2208211511</v>
      </c>
      <c r="C433" s="4">
        <v>55.6</v>
      </c>
      <c r="D433" s="5"/>
    </row>
    <row r="434" spans="1:4" ht="14.25">
      <c r="A434" s="4" t="s">
        <v>13</v>
      </c>
      <c r="B434" s="4" t="str">
        <f>"2208211512"</f>
        <v>2208211512</v>
      </c>
      <c r="C434" s="4" t="s">
        <v>6</v>
      </c>
      <c r="D434" s="5"/>
    </row>
    <row r="435" spans="1:4" ht="14.25">
      <c r="A435" s="4" t="s">
        <v>13</v>
      </c>
      <c r="B435" s="4" t="str">
        <f>"2208211513"</f>
        <v>2208211513</v>
      </c>
      <c r="C435" s="4">
        <v>37.6</v>
      </c>
      <c r="D435" s="5"/>
    </row>
    <row r="436" spans="1:4" ht="14.25">
      <c r="A436" s="4" t="s">
        <v>13</v>
      </c>
      <c r="B436" s="4" t="str">
        <f>"2208211514"</f>
        <v>2208211514</v>
      </c>
      <c r="C436" s="4">
        <v>54</v>
      </c>
      <c r="D436" s="5"/>
    </row>
    <row r="437" spans="1:4" ht="14.25">
      <c r="A437" s="4" t="s">
        <v>13</v>
      </c>
      <c r="B437" s="4" t="str">
        <f>"2208211515"</f>
        <v>2208211515</v>
      </c>
      <c r="C437" s="4">
        <v>37.8</v>
      </c>
      <c r="D437" s="5"/>
    </row>
    <row r="438" spans="1:4" ht="14.25">
      <c r="A438" s="4" t="s">
        <v>13</v>
      </c>
      <c r="B438" s="4" t="str">
        <f>"2208211516"</f>
        <v>2208211516</v>
      </c>
      <c r="C438" s="4" t="s">
        <v>6</v>
      </c>
      <c r="D438" s="5"/>
    </row>
    <row r="439" spans="1:4" ht="14.25">
      <c r="A439" s="4" t="s">
        <v>13</v>
      </c>
      <c r="B439" s="4" t="str">
        <f>"2208211517"</f>
        <v>2208211517</v>
      </c>
      <c r="C439" s="4">
        <v>41.9</v>
      </c>
      <c r="D439" s="5"/>
    </row>
    <row r="440" spans="1:4" ht="14.25">
      <c r="A440" s="4" t="s">
        <v>13</v>
      </c>
      <c r="B440" s="4" t="str">
        <f>"2208211518"</f>
        <v>2208211518</v>
      </c>
      <c r="C440" s="4" t="s">
        <v>6</v>
      </c>
      <c r="D440" s="5"/>
    </row>
    <row r="441" spans="1:4" ht="14.25">
      <c r="A441" s="4" t="s">
        <v>14</v>
      </c>
      <c r="B441" s="4" t="str">
        <f>"2208211519"</f>
        <v>2208211519</v>
      </c>
      <c r="C441" s="4" t="s">
        <v>6</v>
      </c>
      <c r="D441" s="5"/>
    </row>
    <row r="442" spans="1:4" ht="14.25">
      <c r="A442" s="4" t="s">
        <v>14</v>
      </c>
      <c r="B442" s="4" t="str">
        <f>"2208211520"</f>
        <v>2208211520</v>
      </c>
      <c r="C442" s="4">
        <v>60.7</v>
      </c>
      <c r="D442" s="5"/>
    </row>
    <row r="443" spans="1:4" ht="14.25">
      <c r="A443" s="4" t="s">
        <v>14</v>
      </c>
      <c r="B443" s="4" t="str">
        <f>"2208211521"</f>
        <v>2208211521</v>
      </c>
      <c r="C443" s="4">
        <v>31.2</v>
      </c>
      <c r="D443" s="5"/>
    </row>
    <row r="444" spans="1:4" ht="14.25">
      <c r="A444" s="4" t="s">
        <v>14</v>
      </c>
      <c r="B444" s="4" t="str">
        <f>"2208211522"</f>
        <v>2208211522</v>
      </c>
      <c r="C444" s="4" t="s">
        <v>6</v>
      </c>
      <c r="D444" s="5"/>
    </row>
    <row r="445" spans="1:4" ht="14.25">
      <c r="A445" s="4" t="s">
        <v>14</v>
      </c>
      <c r="B445" s="4" t="str">
        <f>"2208211523"</f>
        <v>2208211523</v>
      </c>
      <c r="C445" s="4">
        <v>53.9</v>
      </c>
      <c r="D445" s="5"/>
    </row>
    <row r="446" spans="1:4" ht="14.25">
      <c r="A446" s="4" t="s">
        <v>14</v>
      </c>
      <c r="B446" s="4" t="str">
        <f>"2208211524"</f>
        <v>2208211524</v>
      </c>
      <c r="C446" s="4">
        <v>42.2</v>
      </c>
      <c r="D446" s="5"/>
    </row>
    <row r="447" spans="1:4" ht="14.25">
      <c r="A447" s="4" t="s">
        <v>14</v>
      </c>
      <c r="B447" s="4" t="str">
        <f>"2208211525"</f>
        <v>2208211525</v>
      </c>
      <c r="C447" s="4">
        <v>66.8</v>
      </c>
      <c r="D447" s="5"/>
    </row>
    <row r="448" spans="1:4" ht="14.25">
      <c r="A448" s="4" t="s">
        <v>14</v>
      </c>
      <c r="B448" s="4" t="str">
        <f>"2208211526"</f>
        <v>2208211526</v>
      </c>
      <c r="C448" s="4" t="s">
        <v>6</v>
      </c>
      <c r="D448" s="5"/>
    </row>
    <row r="449" spans="1:4" ht="14.25">
      <c r="A449" s="4" t="s">
        <v>14</v>
      </c>
      <c r="B449" s="4" t="str">
        <f>"2208211527"</f>
        <v>2208211527</v>
      </c>
      <c r="C449" s="4">
        <v>60.6</v>
      </c>
      <c r="D449" s="5"/>
    </row>
    <row r="450" spans="1:4" ht="14.25">
      <c r="A450" s="4" t="s">
        <v>14</v>
      </c>
      <c r="B450" s="4" t="str">
        <f>"2208211528"</f>
        <v>2208211528</v>
      </c>
      <c r="C450" s="4" t="s">
        <v>6</v>
      </c>
      <c r="D450" s="5"/>
    </row>
    <row r="451" spans="1:4" ht="14.25">
      <c r="A451" s="4" t="s">
        <v>14</v>
      </c>
      <c r="B451" s="4" t="str">
        <f>"2208211529"</f>
        <v>2208211529</v>
      </c>
      <c r="C451" s="4">
        <v>47.1</v>
      </c>
      <c r="D451" s="5"/>
    </row>
    <row r="452" spans="1:4" ht="14.25">
      <c r="A452" s="4" t="s">
        <v>14</v>
      </c>
      <c r="B452" s="4" t="str">
        <f>"2208211530"</f>
        <v>2208211530</v>
      </c>
      <c r="C452" s="4">
        <v>64.9</v>
      </c>
      <c r="D452" s="5"/>
    </row>
    <row r="453" spans="1:4" ht="14.25">
      <c r="A453" s="4" t="s">
        <v>14</v>
      </c>
      <c r="B453" s="4" t="str">
        <f>"2208211601"</f>
        <v>2208211601</v>
      </c>
      <c r="C453" s="4">
        <v>49</v>
      </c>
      <c r="D453" s="5"/>
    </row>
    <row r="454" spans="1:4" ht="14.25">
      <c r="A454" s="4" t="s">
        <v>14</v>
      </c>
      <c r="B454" s="4" t="str">
        <f>"2208211602"</f>
        <v>2208211602</v>
      </c>
      <c r="C454" s="4" t="s">
        <v>6</v>
      </c>
      <c r="D454" s="5"/>
    </row>
    <row r="455" spans="1:4" ht="14.25">
      <c r="A455" s="4" t="s">
        <v>14</v>
      </c>
      <c r="B455" s="4" t="str">
        <f>"2208211603"</f>
        <v>2208211603</v>
      </c>
      <c r="C455" s="4">
        <v>48.2</v>
      </c>
      <c r="D455" s="5"/>
    </row>
    <row r="456" spans="1:4" ht="14.25">
      <c r="A456" s="4" t="s">
        <v>14</v>
      </c>
      <c r="B456" s="4" t="str">
        <f>"2208211604"</f>
        <v>2208211604</v>
      </c>
      <c r="C456" s="4">
        <v>68.8</v>
      </c>
      <c r="D456" s="5"/>
    </row>
    <row r="457" spans="1:4" ht="14.25">
      <c r="A457" s="4" t="s">
        <v>14</v>
      </c>
      <c r="B457" s="4" t="str">
        <f>"2208211605"</f>
        <v>2208211605</v>
      </c>
      <c r="C457" s="4" t="s">
        <v>6</v>
      </c>
      <c r="D457" s="5"/>
    </row>
    <row r="458" spans="1:4" ht="14.25">
      <c r="A458" s="4" t="s">
        <v>14</v>
      </c>
      <c r="B458" s="4" t="str">
        <f>"2208211606"</f>
        <v>2208211606</v>
      </c>
      <c r="C458" s="4">
        <v>52.5</v>
      </c>
      <c r="D458" s="5"/>
    </row>
    <row r="459" spans="1:4" ht="14.25">
      <c r="A459" s="4" t="s">
        <v>14</v>
      </c>
      <c r="B459" s="4" t="str">
        <f>"2208211607"</f>
        <v>2208211607</v>
      </c>
      <c r="C459" s="4">
        <v>51.3</v>
      </c>
      <c r="D459" s="5"/>
    </row>
    <row r="460" spans="1:4" ht="14.25">
      <c r="A460" s="4" t="s">
        <v>14</v>
      </c>
      <c r="B460" s="4" t="str">
        <f>"2208211608"</f>
        <v>2208211608</v>
      </c>
      <c r="C460" s="4">
        <v>42.7</v>
      </c>
      <c r="D460" s="5"/>
    </row>
    <row r="461" spans="1:4" ht="14.25">
      <c r="A461" s="4" t="s">
        <v>14</v>
      </c>
      <c r="B461" s="4" t="str">
        <f>"2208211609"</f>
        <v>2208211609</v>
      </c>
      <c r="C461" s="4">
        <v>53.1</v>
      </c>
      <c r="D461" s="5"/>
    </row>
    <row r="462" spans="1:4" ht="14.25">
      <c r="A462" s="4" t="s">
        <v>14</v>
      </c>
      <c r="B462" s="4" t="str">
        <f>"2208211610"</f>
        <v>2208211610</v>
      </c>
      <c r="C462" s="4">
        <v>41.8</v>
      </c>
      <c r="D462" s="5"/>
    </row>
    <row r="463" spans="1:4" ht="14.25">
      <c r="A463" s="4" t="s">
        <v>14</v>
      </c>
      <c r="B463" s="4" t="str">
        <f>"2208211611"</f>
        <v>2208211611</v>
      </c>
      <c r="C463" s="4">
        <v>43.5</v>
      </c>
      <c r="D463" s="5"/>
    </row>
    <row r="464" spans="1:4" ht="14.25">
      <c r="A464" s="4" t="s">
        <v>14</v>
      </c>
      <c r="B464" s="4" t="str">
        <f>"2208211612"</f>
        <v>2208211612</v>
      </c>
      <c r="C464" s="4" t="s">
        <v>6</v>
      </c>
      <c r="D464" s="5"/>
    </row>
    <row r="465" spans="1:4" ht="14.25">
      <c r="A465" s="4" t="s">
        <v>14</v>
      </c>
      <c r="B465" s="4" t="str">
        <f>"2208211613"</f>
        <v>2208211613</v>
      </c>
      <c r="C465" s="4">
        <v>35.9</v>
      </c>
      <c r="D465" s="5"/>
    </row>
    <row r="466" spans="1:4" ht="14.25">
      <c r="A466" s="4" t="s">
        <v>14</v>
      </c>
      <c r="B466" s="4" t="str">
        <f>"2208211614"</f>
        <v>2208211614</v>
      </c>
      <c r="C466" s="4">
        <v>67.9</v>
      </c>
      <c r="D466" s="5"/>
    </row>
    <row r="467" spans="1:4" ht="14.25">
      <c r="A467" s="4" t="s">
        <v>14</v>
      </c>
      <c r="B467" s="4" t="str">
        <f>"2208211615"</f>
        <v>2208211615</v>
      </c>
      <c r="C467" s="4">
        <v>50.9</v>
      </c>
      <c r="D467" s="5"/>
    </row>
    <row r="468" spans="1:4" ht="14.25">
      <c r="A468" s="4" t="s">
        <v>14</v>
      </c>
      <c r="B468" s="4" t="str">
        <f>"2208211616"</f>
        <v>2208211616</v>
      </c>
      <c r="C468" s="4" t="s">
        <v>6</v>
      </c>
      <c r="D468" s="5"/>
    </row>
    <row r="469" spans="1:4" ht="14.25">
      <c r="A469" s="4" t="s">
        <v>14</v>
      </c>
      <c r="B469" s="4" t="str">
        <f>"2208211617"</f>
        <v>2208211617</v>
      </c>
      <c r="C469" s="4">
        <v>67.1</v>
      </c>
      <c r="D469" s="5"/>
    </row>
    <row r="470" spans="1:4" ht="14.25">
      <c r="A470" s="4" t="s">
        <v>14</v>
      </c>
      <c r="B470" s="4" t="str">
        <f>"2208211618"</f>
        <v>2208211618</v>
      </c>
      <c r="C470" s="4" t="s">
        <v>6</v>
      </c>
      <c r="D470" s="5"/>
    </row>
    <row r="471" spans="1:4" ht="14.25">
      <c r="A471" s="4" t="s">
        <v>14</v>
      </c>
      <c r="B471" s="4" t="str">
        <f>"2208211619"</f>
        <v>2208211619</v>
      </c>
      <c r="C471" s="4">
        <v>60.3</v>
      </c>
      <c r="D471" s="5"/>
    </row>
    <row r="472" spans="1:4" ht="14.25">
      <c r="A472" s="4" t="s">
        <v>14</v>
      </c>
      <c r="B472" s="4" t="str">
        <f>"2208211620"</f>
        <v>2208211620</v>
      </c>
      <c r="C472" s="4" t="s">
        <v>6</v>
      </c>
      <c r="D472" s="5"/>
    </row>
    <row r="473" spans="1:4" ht="14.25">
      <c r="A473" s="4" t="s">
        <v>14</v>
      </c>
      <c r="B473" s="4" t="str">
        <f>"2208211621"</f>
        <v>2208211621</v>
      </c>
      <c r="C473" s="4">
        <v>47.1</v>
      </c>
      <c r="D473" s="5"/>
    </row>
    <row r="474" spans="1:4" ht="14.25">
      <c r="A474" s="4" t="s">
        <v>14</v>
      </c>
      <c r="B474" s="4" t="str">
        <f>"2208211622"</f>
        <v>2208211622</v>
      </c>
      <c r="C474" s="4">
        <v>50.7</v>
      </c>
      <c r="D474" s="5"/>
    </row>
    <row r="475" spans="1:4" ht="14.25">
      <c r="A475" s="4" t="s">
        <v>14</v>
      </c>
      <c r="B475" s="4" t="str">
        <f>"2208211623"</f>
        <v>2208211623</v>
      </c>
      <c r="C475" s="4" t="s">
        <v>6</v>
      </c>
      <c r="D475" s="5"/>
    </row>
    <row r="476" spans="1:4" ht="14.25">
      <c r="A476" s="4" t="s">
        <v>14</v>
      </c>
      <c r="B476" s="4" t="str">
        <f>"2208211624"</f>
        <v>2208211624</v>
      </c>
      <c r="C476" s="4">
        <v>54.7</v>
      </c>
      <c r="D476" s="5"/>
    </row>
    <row r="477" spans="1:4" ht="14.25">
      <c r="A477" s="4" t="s">
        <v>14</v>
      </c>
      <c r="B477" s="4" t="str">
        <f>"2208211625"</f>
        <v>2208211625</v>
      </c>
      <c r="C477" s="4">
        <v>48.9</v>
      </c>
      <c r="D477" s="5"/>
    </row>
    <row r="478" spans="1:4" ht="14.25">
      <c r="A478" s="4" t="s">
        <v>14</v>
      </c>
      <c r="B478" s="4" t="str">
        <f>"2208211626"</f>
        <v>2208211626</v>
      </c>
      <c r="C478" s="4">
        <v>69.7</v>
      </c>
      <c r="D478" s="5"/>
    </row>
    <row r="479" spans="1:4" ht="14.25">
      <c r="A479" s="4" t="s">
        <v>14</v>
      </c>
      <c r="B479" s="4" t="str">
        <f>"2208211627"</f>
        <v>2208211627</v>
      </c>
      <c r="C479" s="4">
        <v>52.9</v>
      </c>
      <c r="D479" s="5"/>
    </row>
    <row r="480" spans="1:4" ht="14.25">
      <c r="A480" s="4" t="s">
        <v>14</v>
      </c>
      <c r="B480" s="4" t="str">
        <f>"2208211628"</f>
        <v>2208211628</v>
      </c>
      <c r="C480" s="4">
        <v>52.6</v>
      </c>
      <c r="D480" s="5"/>
    </row>
    <row r="481" spans="1:4" ht="14.25">
      <c r="A481" s="4" t="s">
        <v>14</v>
      </c>
      <c r="B481" s="4" t="str">
        <f>"2208211629"</f>
        <v>2208211629</v>
      </c>
      <c r="C481" s="4" t="s">
        <v>6</v>
      </c>
      <c r="D481" s="5"/>
    </row>
    <row r="482" spans="1:4" ht="14.25">
      <c r="A482" s="4" t="s">
        <v>14</v>
      </c>
      <c r="B482" s="4" t="str">
        <f>"2208211630"</f>
        <v>2208211630</v>
      </c>
      <c r="C482" s="4" t="s">
        <v>6</v>
      </c>
      <c r="D482" s="5"/>
    </row>
    <row r="483" spans="1:4" ht="14.25">
      <c r="A483" s="4" t="s">
        <v>14</v>
      </c>
      <c r="B483" s="4" t="str">
        <f>"2208211701"</f>
        <v>2208211701</v>
      </c>
      <c r="C483" s="4">
        <v>48.3</v>
      </c>
      <c r="D483" s="5"/>
    </row>
    <row r="484" spans="1:4" ht="14.25">
      <c r="A484" s="4" t="s">
        <v>14</v>
      </c>
      <c r="B484" s="4" t="str">
        <f>"2208211702"</f>
        <v>2208211702</v>
      </c>
      <c r="C484" s="4" t="s">
        <v>6</v>
      </c>
      <c r="D484" s="5"/>
    </row>
    <row r="485" spans="1:4" ht="14.25">
      <c r="A485" s="4" t="s">
        <v>14</v>
      </c>
      <c r="B485" s="4" t="str">
        <f>"2208211703"</f>
        <v>2208211703</v>
      </c>
      <c r="C485" s="4">
        <v>20.4</v>
      </c>
      <c r="D485" s="5"/>
    </row>
    <row r="486" spans="1:4" ht="14.25">
      <c r="A486" s="4" t="s">
        <v>14</v>
      </c>
      <c r="B486" s="4" t="str">
        <f>"2208211704"</f>
        <v>2208211704</v>
      </c>
      <c r="C486" s="4" t="s">
        <v>6</v>
      </c>
      <c r="D486" s="5"/>
    </row>
    <row r="487" spans="1:4" ht="14.25">
      <c r="A487" s="4" t="s">
        <v>14</v>
      </c>
      <c r="B487" s="4" t="str">
        <f>"2208211705"</f>
        <v>2208211705</v>
      </c>
      <c r="C487" s="4">
        <v>67.5</v>
      </c>
      <c r="D487" s="5"/>
    </row>
    <row r="488" spans="1:4" ht="14.25">
      <c r="A488" s="4" t="s">
        <v>14</v>
      </c>
      <c r="B488" s="4" t="str">
        <f>"2208211706"</f>
        <v>2208211706</v>
      </c>
      <c r="C488" s="4" t="s">
        <v>6</v>
      </c>
      <c r="D488" s="5"/>
    </row>
    <row r="489" spans="1:4" ht="14.25">
      <c r="A489" s="4" t="s">
        <v>14</v>
      </c>
      <c r="B489" s="4" t="str">
        <f>"2208211707"</f>
        <v>2208211707</v>
      </c>
      <c r="C489" s="4">
        <v>62.2</v>
      </c>
      <c r="D489" s="5"/>
    </row>
    <row r="490" spans="1:4" ht="14.25">
      <c r="A490" s="4" t="s">
        <v>14</v>
      </c>
      <c r="B490" s="4" t="str">
        <f>"2208211708"</f>
        <v>2208211708</v>
      </c>
      <c r="C490" s="4">
        <v>48.6</v>
      </c>
      <c r="D490" s="5"/>
    </row>
    <row r="491" spans="1:4" ht="14.25">
      <c r="A491" s="4" t="s">
        <v>14</v>
      </c>
      <c r="B491" s="4" t="str">
        <f>"2208211709"</f>
        <v>2208211709</v>
      </c>
      <c r="C491" s="4" t="s">
        <v>6</v>
      </c>
      <c r="D491" s="5"/>
    </row>
    <row r="492" spans="1:4" ht="14.25">
      <c r="A492" s="4" t="s">
        <v>14</v>
      </c>
      <c r="B492" s="4" t="str">
        <f>"2208211710"</f>
        <v>2208211710</v>
      </c>
      <c r="C492" s="4" t="s">
        <v>6</v>
      </c>
      <c r="D492" s="5"/>
    </row>
    <row r="493" spans="1:4" ht="14.25">
      <c r="A493" s="4" t="s">
        <v>14</v>
      </c>
      <c r="B493" s="4" t="str">
        <f>"2208211711"</f>
        <v>2208211711</v>
      </c>
      <c r="C493" s="4" t="s">
        <v>6</v>
      </c>
      <c r="D493" s="5"/>
    </row>
    <row r="494" spans="1:4" ht="14.25">
      <c r="A494" s="4" t="s">
        <v>14</v>
      </c>
      <c r="B494" s="4" t="str">
        <f>"2208211712"</f>
        <v>2208211712</v>
      </c>
      <c r="C494" s="4">
        <v>58.3</v>
      </c>
      <c r="D494" s="5"/>
    </row>
    <row r="495" spans="1:4" ht="14.25">
      <c r="A495" s="4" t="s">
        <v>14</v>
      </c>
      <c r="B495" s="4" t="str">
        <f>"2208211713"</f>
        <v>2208211713</v>
      </c>
      <c r="C495" s="4">
        <v>52.6</v>
      </c>
      <c r="D495" s="5"/>
    </row>
    <row r="496" spans="1:4" ht="14.25">
      <c r="A496" s="4" t="s">
        <v>14</v>
      </c>
      <c r="B496" s="4" t="str">
        <f>"2208211714"</f>
        <v>2208211714</v>
      </c>
      <c r="C496" s="4" t="s">
        <v>6</v>
      </c>
      <c r="D496" s="5"/>
    </row>
    <row r="497" spans="1:4" ht="14.25">
      <c r="A497" s="4" t="s">
        <v>14</v>
      </c>
      <c r="B497" s="4" t="str">
        <f>"2208211715"</f>
        <v>2208211715</v>
      </c>
      <c r="C497" s="4">
        <v>50.3</v>
      </c>
      <c r="D497" s="5"/>
    </row>
    <row r="498" spans="1:4" ht="14.25">
      <c r="A498" s="4" t="s">
        <v>14</v>
      </c>
      <c r="B498" s="4" t="str">
        <f>"2208211716"</f>
        <v>2208211716</v>
      </c>
      <c r="C498" s="4">
        <v>51.4</v>
      </c>
      <c r="D498" s="5"/>
    </row>
    <row r="499" spans="1:4" ht="14.25">
      <c r="A499" s="4" t="s">
        <v>14</v>
      </c>
      <c r="B499" s="4" t="str">
        <f>"2208211717"</f>
        <v>2208211717</v>
      </c>
      <c r="C499" s="4">
        <v>71.5</v>
      </c>
      <c r="D499" s="5"/>
    </row>
    <row r="500" spans="1:4" ht="14.25">
      <c r="A500" s="4" t="s">
        <v>14</v>
      </c>
      <c r="B500" s="4" t="str">
        <f>"2208211718"</f>
        <v>2208211718</v>
      </c>
      <c r="C500" s="4">
        <v>58.3</v>
      </c>
      <c r="D500" s="5"/>
    </row>
    <row r="501" spans="1:4" ht="14.25">
      <c r="A501" s="4" t="s">
        <v>14</v>
      </c>
      <c r="B501" s="4" t="str">
        <f>"2208211719"</f>
        <v>2208211719</v>
      </c>
      <c r="C501" s="4">
        <v>65.3</v>
      </c>
      <c r="D501" s="5"/>
    </row>
    <row r="502" spans="1:4" ht="14.25">
      <c r="A502" s="4" t="s">
        <v>14</v>
      </c>
      <c r="B502" s="4" t="str">
        <f>"2208211720"</f>
        <v>2208211720</v>
      </c>
      <c r="C502" s="4" t="s">
        <v>6</v>
      </c>
      <c r="D502" s="5"/>
    </row>
    <row r="503" spans="1:4" ht="14.25">
      <c r="A503" s="4" t="s">
        <v>14</v>
      </c>
      <c r="B503" s="4" t="str">
        <f>"2208211721"</f>
        <v>2208211721</v>
      </c>
      <c r="C503" s="4">
        <v>48.4</v>
      </c>
      <c r="D503" s="5"/>
    </row>
    <row r="504" spans="1:4" ht="14.25">
      <c r="A504" s="4" t="s">
        <v>14</v>
      </c>
      <c r="B504" s="4" t="str">
        <f>"2208211722"</f>
        <v>2208211722</v>
      </c>
      <c r="C504" s="4" t="s">
        <v>6</v>
      </c>
      <c r="D504" s="5"/>
    </row>
    <row r="505" spans="1:4" ht="14.25">
      <c r="A505" s="4" t="s">
        <v>14</v>
      </c>
      <c r="B505" s="4" t="str">
        <f>"2208211723"</f>
        <v>2208211723</v>
      </c>
      <c r="C505" s="4">
        <v>52.5</v>
      </c>
      <c r="D505" s="5"/>
    </row>
    <row r="506" spans="1:4" ht="14.25">
      <c r="A506" s="4" t="s">
        <v>14</v>
      </c>
      <c r="B506" s="4" t="str">
        <f>"2208211724"</f>
        <v>2208211724</v>
      </c>
      <c r="C506" s="4">
        <v>52.5</v>
      </c>
      <c r="D506" s="5"/>
    </row>
    <row r="507" spans="1:4" ht="14.25">
      <c r="A507" s="4" t="s">
        <v>14</v>
      </c>
      <c r="B507" s="4" t="str">
        <f>"2208211725"</f>
        <v>2208211725</v>
      </c>
      <c r="C507" s="4" t="s">
        <v>6</v>
      </c>
      <c r="D507" s="5"/>
    </row>
    <row r="508" spans="1:4" ht="14.25">
      <c r="A508" s="4" t="s">
        <v>14</v>
      </c>
      <c r="B508" s="4" t="str">
        <f>"2208211726"</f>
        <v>2208211726</v>
      </c>
      <c r="C508" s="4">
        <v>62.2</v>
      </c>
      <c r="D508" s="5"/>
    </row>
    <row r="509" spans="1:4" ht="14.25">
      <c r="A509" s="4" t="s">
        <v>14</v>
      </c>
      <c r="B509" s="4" t="str">
        <f>"2208211727"</f>
        <v>2208211727</v>
      </c>
      <c r="C509" s="4">
        <v>57.5</v>
      </c>
      <c r="D509" s="5"/>
    </row>
    <row r="510" spans="1:4" ht="14.25">
      <c r="A510" s="4" t="s">
        <v>14</v>
      </c>
      <c r="B510" s="4" t="str">
        <f>"2208211728"</f>
        <v>2208211728</v>
      </c>
      <c r="C510" s="4">
        <v>51.1</v>
      </c>
      <c r="D510" s="5"/>
    </row>
    <row r="511" spans="1:4" ht="14.25">
      <c r="A511" s="4" t="s">
        <v>14</v>
      </c>
      <c r="B511" s="4" t="str">
        <f>"2208211729"</f>
        <v>2208211729</v>
      </c>
      <c r="C511" s="4">
        <v>46.8</v>
      </c>
      <c r="D511" s="5"/>
    </row>
    <row r="512" spans="1:4" ht="14.25">
      <c r="A512" s="4" t="s">
        <v>14</v>
      </c>
      <c r="B512" s="4" t="str">
        <f>"2208211730"</f>
        <v>2208211730</v>
      </c>
      <c r="C512" s="4" t="s">
        <v>6</v>
      </c>
      <c r="D512" s="5"/>
    </row>
    <row r="513" spans="1:4" ht="14.25">
      <c r="A513" s="4" t="s">
        <v>14</v>
      </c>
      <c r="B513" s="4" t="str">
        <f>"2208211801"</f>
        <v>2208211801</v>
      </c>
      <c r="C513" s="4">
        <v>58</v>
      </c>
      <c r="D513" s="5"/>
    </row>
    <row r="514" spans="1:4" ht="14.25">
      <c r="A514" s="4" t="s">
        <v>14</v>
      </c>
      <c r="B514" s="4" t="str">
        <f>"2208211802"</f>
        <v>2208211802</v>
      </c>
      <c r="C514" s="4">
        <v>58.2</v>
      </c>
      <c r="D514" s="5"/>
    </row>
    <row r="515" spans="1:4" ht="14.25">
      <c r="A515" s="4" t="s">
        <v>14</v>
      </c>
      <c r="B515" s="4" t="str">
        <f>"2208211803"</f>
        <v>2208211803</v>
      </c>
      <c r="C515" s="4">
        <v>52.4</v>
      </c>
      <c r="D515" s="5"/>
    </row>
    <row r="516" spans="1:4" ht="14.25">
      <c r="A516" s="4" t="s">
        <v>14</v>
      </c>
      <c r="B516" s="4" t="str">
        <f>"2208211804"</f>
        <v>2208211804</v>
      </c>
      <c r="C516" s="4" t="s">
        <v>6</v>
      </c>
      <c r="D516" s="5"/>
    </row>
    <row r="517" spans="1:4" ht="14.25">
      <c r="A517" s="4" t="s">
        <v>14</v>
      </c>
      <c r="B517" s="4" t="str">
        <f>"2208211805"</f>
        <v>2208211805</v>
      </c>
      <c r="C517" s="4" t="s">
        <v>6</v>
      </c>
      <c r="D517" s="5"/>
    </row>
    <row r="518" spans="1:4" ht="14.25">
      <c r="A518" s="4" t="s">
        <v>14</v>
      </c>
      <c r="B518" s="4" t="str">
        <f>"2208211806"</f>
        <v>2208211806</v>
      </c>
      <c r="C518" s="4">
        <v>66.9</v>
      </c>
      <c r="D518" s="5"/>
    </row>
    <row r="519" spans="1:4" ht="14.25">
      <c r="A519" s="4" t="s">
        <v>14</v>
      </c>
      <c r="B519" s="4" t="str">
        <f>"2208211807"</f>
        <v>2208211807</v>
      </c>
      <c r="C519" s="4" t="s">
        <v>6</v>
      </c>
      <c r="D519" s="5"/>
    </row>
    <row r="520" spans="1:4" ht="14.25">
      <c r="A520" s="4" t="s">
        <v>14</v>
      </c>
      <c r="B520" s="4" t="str">
        <f>"2208211808"</f>
        <v>2208211808</v>
      </c>
      <c r="C520" s="4">
        <v>72.8</v>
      </c>
      <c r="D520" s="5"/>
    </row>
    <row r="521" spans="1:4" ht="14.25">
      <c r="A521" s="4" t="s">
        <v>14</v>
      </c>
      <c r="B521" s="4" t="str">
        <f>"2208211809"</f>
        <v>2208211809</v>
      </c>
      <c r="C521" s="4">
        <v>56.4</v>
      </c>
      <c r="D521" s="5"/>
    </row>
    <row r="522" spans="1:4" ht="14.25">
      <c r="A522" s="4" t="s">
        <v>14</v>
      </c>
      <c r="B522" s="4" t="str">
        <f>"2208211810"</f>
        <v>2208211810</v>
      </c>
      <c r="C522" s="4" t="s">
        <v>6</v>
      </c>
      <c r="D522" s="5"/>
    </row>
    <row r="523" spans="1:4" ht="14.25">
      <c r="A523" s="4" t="s">
        <v>14</v>
      </c>
      <c r="B523" s="4" t="str">
        <f>"2208211811"</f>
        <v>2208211811</v>
      </c>
      <c r="C523" s="4">
        <v>61.2</v>
      </c>
      <c r="D523" s="5"/>
    </row>
    <row r="524" spans="1:4" ht="14.25">
      <c r="A524" s="4" t="s">
        <v>14</v>
      </c>
      <c r="B524" s="4" t="str">
        <f>"2208211812"</f>
        <v>2208211812</v>
      </c>
      <c r="C524" s="4">
        <v>64.6</v>
      </c>
      <c r="D524" s="5"/>
    </row>
    <row r="525" spans="1:4" ht="14.25">
      <c r="A525" s="4" t="s">
        <v>14</v>
      </c>
      <c r="B525" s="4" t="str">
        <f>"2208211813"</f>
        <v>2208211813</v>
      </c>
      <c r="C525" s="4" t="s">
        <v>6</v>
      </c>
      <c r="D525" s="5"/>
    </row>
    <row r="526" spans="1:4" ht="14.25">
      <c r="A526" s="4" t="s">
        <v>14</v>
      </c>
      <c r="B526" s="4" t="str">
        <f>"2208211814"</f>
        <v>2208211814</v>
      </c>
      <c r="C526" s="4">
        <v>53.3</v>
      </c>
      <c r="D526" s="5"/>
    </row>
    <row r="527" spans="1:4" ht="14.25">
      <c r="A527" s="4" t="s">
        <v>14</v>
      </c>
      <c r="B527" s="4" t="str">
        <f>"2208211815"</f>
        <v>2208211815</v>
      </c>
      <c r="C527" s="4">
        <v>73</v>
      </c>
      <c r="D527" s="5"/>
    </row>
    <row r="528" spans="1:4" ht="14.25">
      <c r="A528" s="4" t="s">
        <v>14</v>
      </c>
      <c r="B528" s="4" t="str">
        <f>"2208211816"</f>
        <v>2208211816</v>
      </c>
      <c r="C528" s="4">
        <v>53</v>
      </c>
      <c r="D528" s="5"/>
    </row>
    <row r="529" spans="1:4" ht="14.25">
      <c r="A529" s="4" t="s">
        <v>14</v>
      </c>
      <c r="B529" s="4" t="str">
        <f>"2208211817"</f>
        <v>2208211817</v>
      </c>
      <c r="C529" s="4" t="s">
        <v>6</v>
      </c>
      <c r="D529" s="5"/>
    </row>
    <row r="530" spans="1:4" ht="14.25">
      <c r="A530" s="4" t="s">
        <v>14</v>
      </c>
      <c r="B530" s="4" t="str">
        <f>"2208211818"</f>
        <v>2208211818</v>
      </c>
      <c r="C530" s="4" t="s">
        <v>6</v>
      </c>
      <c r="D530" s="5"/>
    </row>
    <row r="531" spans="1:4" ht="14.25">
      <c r="A531" s="4" t="s">
        <v>14</v>
      </c>
      <c r="B531" s="4" t="str">
        <f>"2208211819"</f>
        <v>2208211819</v>
      </c>
      <c r="C531" s="4">
        <v>62.1</v>
      </c>
      <c r="D531" s="5"/>
    </row>
    <row r="532" spans="1:4" ht="14.25">
      <c r="A532" s="4" t="s">
        <v>14</v>
      </c>
      <c r="B532" s="4" t="str">
        <f>"2208211820"</f>
        <v>2208211820</v>
      </c>
      <c r="C532" s="4">
        <v>44.3</v>
      </c>
      <c r="D532" s="5"/>
    </row>
    <row r="533" spans="1:4" ht="14.25">
      <c r="A533" s="4" t="s">
        <v>14</v>
      </c>
      <c r="B533" s="4" t="str">
        <f>"2208211821"</f>
        <v>2208211821</v>
      </c>
      <c r="C533" s="4">
        <v>54.8</v>
      </c>
      <c r="D533" s="5"/>
    </row>
    <row r="534" spans="1:4" ht="14.25">
      <c r="A534" s="4" t="s">
        <v>14</v>
      </c>
      <c r="B534" s="4" t="str">
        <f>"2208211822"</f>
        <v>2208211822</v>
      </c>
      <c r="C534" s="4" t="s">
        <v>6</v>
      </c>
      <c r="D534" s="5"/>
    </row>
    <row r="535" spans="1:4" ht="14.25">
      <c r="A535" s="4" t="s">
        <v>14</v>
      </c>
      <c r="B535" s="4" t="str">
        <f>"2208211823"</f>
        <v>2208211823</v>
      </c>
      <c r="C535" s="4" t="s">
        <v>6</v>
      </c>
      <c r="D535" s="5"/>
    </row>
    <row r="536" spans="1:4" ht="14.25">
      <c r="A536" s="4" t="s">
        <v>15</v>
      </c>
      <c r="B536" s="4" t="str">
        <f>"2208211824"</f>
        <v>2208211824</v>
      </c>
      <c r="C536" s="4">
        <v>66.9</v>
      </c>
      <c r="D536" s="5"/>
    </row>
    <row r="537" spans="1:4" ht="14.25">
      <c r="A537" s="4" t="s">
        <v>15</v>
      </c>
      <c r="B537" s="4" t="str">
        <f>"2208211825"</f>
        <v>2208211825</v>
      </c>
      <c r="C537" s="4">
        <v>61.1</v>
      </c>
      <c r="D537" s="5"/>
    </row>
    <row r="538" spans="1:4" ht="14.25">
      <c r="A538" s="4" t="s">
        <v>15</v>
      </c>
      <c r="B538" s="4" t="str">
        <f>"2208211826"</f>
        <v>2208211826</v>
      </c>
      <c r="C538" s="4">
        <v>59.3</v>
      </c>
      <c r="D538" s="5"/>
    </row>
    <row r="539" spans="1:4" ht="14.25">
      <c r="A539" s="4" t="s">
        <v>15</v>
      </c>
      <c r="B539" s="4" t="str">
        <f>"2208211827"</f>
        <v>2208211827</v>
      </c>
      <c r="C539" s="4">
        <v>54.1</v>
      </c>
      <c r="D539" s="5"/>
    </row>
    <row r="540" spans="1:4" ht="14.25">
      <c r="A540" s="4" t="s">
        <v>15</v>
      </c>
      <c r="B540" s="4" t="str">
        <f>"2208211828"</f>
        <v>2208211828</v>
      </c>
      <c r="C540" s="4">
        <v>37.9</v>
      </c>
      <c r="D540" s="5"/>
    </row>
    <row r="541" spans="1:4" ht="14.25">
      <c r="A541" s="4" t="s">
        <v>15</v>
      </c>
      <c r="B541" s="4" t="str">
        <f>"2208211829"</f>
        <v>2208211829</v>
      </c>
      <c r="C541" s="4">
        <v>60.7</v>
      </c>
      <c r="D541" s="5"/>
    </row>
    <row r="542" spans="1:4" ht="14.25">
      <c r="A542" s="4" t="s">
        <v>15</v>
      </c>
      <c r="B542" s="4" t="str">
        <f>"2208211830"</f>
        <v>2208211830</v>
      </c>
      <c r="C542" s="4" t="s">
        <v>6</v>
      </c>
      <c r="D542" s="5"/>
    </row>
    <row r="543" spans="1:4" ht="14.25">
      <c r="A543" s="4" t="s">
        <v>15</v>
      </c>
      <c r="B543" s="4" t="str">
        <f>"2208211901"</f>
        <v>2208211901</v>
      </c>
      <c r="C543" s="4">
        <v>53.3</v>
      </c>
      <c r="D543" s="5"/>
    </row>
    <row r="544" spans="1:4" ht="14.25">
      <c r="A544" s="4" t="s">
        <v>15</v>
      </c>
      <c r="B544" s="4" t="str">
        <f>"2208211902"</f>
        <v>2208211902</v>
      </c>
      <c r="C544" s="4">
        <v>56.2</v>
      </c>
      <c r="D544" s="5"/>
    </row>
    <row r="545" spans="1:4" ht="14.25">
      <c r="A545" s="4" t="s">
        <v>15</v>
      </c>
      <c r="B545" s="4" t="str">
        <f>"2208211903"</f>
        <v>2208211903</v>
      </c>
      <c r="C545" s="4" t="s">
        <v>6</v>
      </c>
      <c r="D545" s="5"/>
    </row>
    <row r="546" spans="1:4" ht="14.25">
      <c r="A546" s="4" t="s">
        <v>15</v>
      </c>
      <c r="B546" s="4" t="str">
        <f>"2208211904"</f>
        <v>2208211904</v>
      </c>
      <c r="C546" s="4">
        <v>61.9</v>
      </c>
      <c r="D546" s="5"/>
    </row>
    <row r="547" spans="1:4" ht="14.25">
      <c r="A547" s="4" t="s">
        <v>15</v>
      </c>
      <c r="B547" s="4" t="str">
        <f>"2208211905"</f>
        <v>2208211905</v>
      </c>
      <c r="C547" s="4">
        <v>70.1</v>
      </c>
      <c r="D547" s="5"/>
    </row>
    <row r="548" spans="1:4" ht="14.25">
      <c r="A548" s="4" t="s">
        <v>15</v>
      </c>
      <c r="B548" s="4" t="str">
        <f>"2208211906"</f>
        <v>2208211906</v>
      </c>
      <c r="C548" s="4">
        <v>65.8</v>
      </c>
      <c r="D548" s="5"/>
    </row>
    <row r="549" spans="1:4" ht="14.25">
      <c r="A549" s="4" t="s">
        <v>15</v>
      </c>
      <c r="B549" s="4" t="str">
        <f>"2208211907"</f>
        <v>2208211907</v>
      </c>
      <c r="C549" s="4">
        <v>53.5</v>
      </c>
      <c r="D549" s="5"/>
    </row>
    <row r="550" spans="1:4" ht="14.25">
      <c r="A550" s="4" t="s">
        <v>15</v>
      </c>
      <c r="B550" s="4" t="str">
        <f>"2208211908"</f>
        <v>2208211908</v>
      </c>
      <c r="C550" s="4">
        <v>58.3</v>
      </c>
      <c r="D550" s="5"/>
    </row>
    <row r="551" spans="1:4" ht="14.25">
      <c r="A551" s="4" t="s">
        <v>15</v>
      </c>
      <c r="B551" s="4" t="str">
        <f>"2208211909"</f>
        <v>2208211909</v>
      </c>
      <c r="C551" s="4">
        <v>35.2</v>
      </c>
      <c r="D551" s="5"/>
    </row>
    <row r="552" spans="1:4" ht="14.25">
      <c r="A552" s="4" t="s">
        <v>15</v>
      </c>
      <c r="B552" s="4" t="str">
        <f>"2208211910"</f>
        <v>2208211910</v>
      </c>
      <c r="C552" s="4" t="s">
        <v>6</v>
      </c>
      <c r="D552" s="5"/>
    </row>
    <row r="553" spans="1:4" ht="14.25">
      <c r="A553" s="4" t="s">
        <v>15</v>
      </c>
      <c r="B553" s="4" t="str">
        <f>"2208211911"</f>
        <v>2208211911</v>
      </c>
      <c r="C553" s="4">
        <v>76.6</v>
      </c>
      <c r="D553" s="5"/>
    </row>
    <row r="554" spans="1:4" ht="14.25">
      <c r="A554" s="4" t="s">
        <v>15</v>
      </c>
      <c r="B554" s="4" t="str">
        <f>"2208211912"</f>
        <v>2208211912</v>
      </c>
      <c r="C554" s="4">
        <v>64.1</v>
      </c>
      <c r="D554" s="5"/>
    </row>
    <row r="555" spans="1:4" ht="14.25">
      <c r="A555" s="4" t="s">
        <v>15</v>
      </c>
      <c r="B555" s="4" t="str">
        <f>"2208211913"</f>
        <v>2208211913</v>
      </c>
      <c r="C555" s="4">
        <v>36.6</v>
      </c>
      <c r="D555" s="5"/>
    </row>
    <row r="556" spans="1:4" ht="14.25">
      <c r="A556" s="4" t="s">
        <v>15</v>
      </c>
      <c r="B556" s="4" t="str">
        <f>"2208211914"</f>
        <v>2208211914</v>
      </c>
      <c r="C556" s="4">
        <v>39.3</v>
      </c>
      <c r="D556" s="5"/>
    </row>
    <row r="557" spans="1:4" ht="14.25">
      <c r="A557" s="4" t="s">
        <v>15</v>
      </c>
      <c r="B557" s="4" t="str">
        <f>"2208211915"</f>
        <v>2208211915</v>
      </c>
      <c r="C557" s="4">
        <v>66.5</v>
      </c>
      <c r="D557" s="5"/>
    </row>
    <row r="558" spans="1:4" ht="14.25">
      <c r="A558" s="4" t="s">
        <v>15</v>
      </c>
      <c r="B558" s="4" t="str">
        <f>"2208211916"</f>
        <v>2208211916</v>
      </c>
      <c r="C558" s="4">
        <v>71.8</v>
      </c>
      <c r="D558" s="5"/>
    </row>
    <row r="559" spans="1:4" ht="14.25">
      <c r="A559" s="4" t="s">
        <v>15</v>
      </c>
      <c r="B559" s="4" t="str">
        <f>"2208211917"</f>
        <v>2208211917</v>
      </c>
      <c r="C559" s="4">
        <v>52</v>
      </c>
      <c r="D559" s="5"/>
    </row>
    <row r="560" spans="1:4" ht="14.25">
      <c r="A560" s="4" t="s">
        <v>15</v>
      </c>
      <c r="B560" s="4" t="str">
        <f>"2208211918"</f>
        <v>2208211918</v>
      </c>
      <c r="C560" s="4">
        <v>45.6</v>
      </c>
      <c r="D560" s="5"/>
    </row>
    <row r="561" spans="1:4" ht="14.25">
      <c r="A561" s="4" t="s">
        <v>15</v>
      </c>
      <c r="B561" s="4" t="str">
        <f>"2208211919"</f>
        <v>2208211919</v>
      </c>
      <c r="C561" s="4" t="s">
        <v>6</v>
      </c>
      <c r="D561" s="5"/>
    </row>
    <row r="562" spans="1:4" ht="14.25">
      <c r="A562" s="4" t="s">
        <v>15</v>
      </c>
      <c r="B562" s="4" t="str">
        <f>"2208211920"</f>
        <v>2208211920</v>
      </c>
      <c r="C562" s="4">
        <v>56.1</v>
      </c>
      <c r="D562" s="5"/>
    </row>
    <row r="563" spans="1:4" ht="14.25">
      <c r="A563" s="4" t="s">
        <v>15</v>
      </c>
      <c r="B563" s="4" t="str">
        <f>"2208211921"</f>
        <v>2208211921</v>
      </c>
      <c r="C563" s="4">
        <v>54.3</v>
      </c>
      <c r="D563" s="5"/>
    </row>
    <row r="564" spans="1:4" ht="14.25">
      <c r="A564" s="4" t="s">
        <v>15</v>
      </c>
      <c r="B564" s="4" t="str">
        <f>"2208211922"</f>
        <v>2208211922</v>
      </c>
      <c r="C564" s="4">
        <v>36</v>
      </c>
      <c r="D564" s="5"/>
    </row>
    <row r="565" spans="1:4" ht="14.25">
      <c r="A565" s="4" t="s">
        <v>15</v>
      </c>
      <c r="B565" s="4" t="str">
        <f>"2208211923"</f>
        <v>2208211923</v>
      </c>
      <c r="C565" s="4">
        <v>65.8</v>
      </c>
      <c r="D565" s="5"/>
    </row>
    <row r="566" spans="1:4" ht="14.25">
      <c r="A566" s="4" t="s">
        <v>15</v>
      </c>
      <c r="B566" s="4" t="str">
        <f>"2208211924"</f>
        <v>2208211924</v>
      </c>
      <c r="C566" s="4">
        <v>36.2</v>
      </c>
      <c r="D566" s="5"/>
    </row>
    <row r="567" spans="1:4" ht="14.25">
      <c r="A567" s="4" t="s">
        <v>15</v>
      </c>
      <c r="B567" s="4" t="str">
        <f>"2208211925"</f>
        <v>2208211925</v>
      </c>
      <c r="C567" s="4">
        <v>70.4</v>
      </c>
      <c r="D567" s="5"/>
    </row>
    <row r="568" spans="1:4" ht="14.25">
      <c r="A568" s="4" t="s">
        <v>15</v>
      </c>
      <c r="B568" s="4" t="str">
        <f>"2208211926"</f>
        <v>2208211926</v>
      </c>
      <c r="C568" s="4">
        <v>63.1</v>
      </c>
      <c r="D568" s="5"/>
    </row>
    <row r="569" spans="1:4" ht="14.25">
      <c r="A569" s="4" t="s">
        <v>15</v>
      </c>
      <c r="B569" s="4" t="str">
        <f>"2208211927"</f>
        <v>2208211927</v>
      </c>
      <c r="C569" s="4">
        <v>62.8</v>
      </c>
      <c r="D569" s="5"/>
    </row>
    <row r="570" spans="1:4" ht="14.25">
      <c r="A570" s="4" t="s">
        <v>15</v>
      </c>
      <c r="B570" s="4" t="str">
        <f>"2208211928"</f>
        <v>2208211928</v>
      </c>
      <c r="C570" s="4" t="s">
        <v>6</v>
      </c>
      <c r="D570" s="5"/>
    </row>
    <row r="571" spans="1:4" ht="14.25">
      <c r="A571" s="4" t="s">
        <v>15</v>
      </c>
      <c r="B571" s="4" t="str">
        <f>"2208211929"</f>
        <v>2208211929</v>
      </c>
      <c r="C571" s="4">
        <v>42.7</v>
      </c>
      <c r="D571" s="5"/>
    </row>
    <row r="572" spans="1:4" ht="14.25">
      <c r="A572" s="4" t="s">
        <v>15</v>
      </c>
      <c r="B572" s="4" t="str">
        <f>"2208211930"</f>
        <v>2208211930</v>
      </c>
      <c r="C572" s="4">
        <v>46.3</v>
      </c>
      <c r="D572" s="5"/>
    </row>
    <row r="573" spans="1:4" ht="14.25">
      <c r="A573" s="4" t="s">
        <v>15</v>
      </c>
      <c r="B573" s="4" t="str">
        <f>"2208212001"</f>
        <v>2208212001</v>
      </c>
      <c r="C573" s="4">
        <v>66.3</v>
      </c>
      <c r="D573" s="5"/>
    </row>
    <row r="574" spans="1:4" ht="14.25">
      <c r="A574" s="4" t="s">
        <v>15</v>
      </c>
      <c r="B574" s="4" t="str">
        <f>"2208212002"</f>
        <v>2208212002</v>
      </c>
      <c r="C574" s="4">
        <v>58.1</v>
      </c>
      <c r="D574" s="5"/>
    </row>
    <row r="575" spans="1:4" ht="14.25">
      <c r="A575" s="4" t="s">
        <v>15</v>
      </c>
      <c r="B575" s="4" t="str">
        <f>"2208212003"</f>
        <v>2208212003</v>
      </c>
      <c r="C575" s="4">
        <v>53.6</v>
      </c>
      <c r="D575" s="5"/>
    </row>
    <row r="576" spans="1:4" ht="14.25">
      <c r="A576" s="4" t="s">
        <v>15</v>
      </c>
      <c r="B576" s="4" t="str">
        <f>"2208212004"</f>
        <v>2208212004</v>
      </c>
      <c r="C576" s="4">
        <v>58.8</v>
      </c>
      <c r="D576" s="5"/>
    </row>
    <row r="577" spans="1:4" ht="14.25">
      <c r="A577" s="4" t="s">
        <v>15</v>
      </c>
      <c r="B577" s="4" t="str">
        <f>"2208212005"</f>
        <v>2208212005</v>
      </c>
      <c r="C577" s="4">
        <v>54.4</v>
      </c>
      <c r="D577" s="5"/>
    </row>
    <row r="578" spans="1:4" ht="14.25">
      <c r="A578" s="4" t="s">
        <v>15</v>
      </c>
      <c r="B578" s="4" t="str">
        <f>"2208212006"</f>
        <v>2208212006</v>
      </c>
      <c r="C578" s="4" t="s">
        <v>6</v>
      </c>
      <c r="D578" s="5"/>
    </row>
    <row r="579" spans="1:4" ht="14.25">
      <c r="A579" s="4" t="s">
        <v>15</v>
      </c>
      <c r="B579" s="4" t="str">
        <f>"2208212007"</f>
        <v>2208212007</v>
      </c>
      <c r="C579" s="4">
        <v>45.7</v>
      </c>
      <c r="D579" s="5"/>
    </row>
    <row r="580" spans="1:4" ht="14.25">
      <c r="A580" s="4" t="s">
        <v>15</v>
      </c>
      <c r="B580" s="4" t="str">
        <f>"2208212008"</f>
        <v>2208212008</v>
      </c>
      <c r="C580" s="4">
        <v>62.7</v>
      </c>
      <c r="D580" s="5"/>
    </row>
    <row r="581" spans="1:4" ht="14.25">
      <c r="A581" s="4" t="s">
        <v>15</v>
      </c>
      <c r="B581" s="4" t="str">
        <f>"2208212009"</f>
        <v>2208212009</v>
      </c>
      <c r="C581" s="4" t="s">
        <v>6</v>
      </c>
      <c r="D581" s="5"/>
    </row>
    <row r="582" spans="1:4" ht="14.25">
      <c r="A582" s="4" t="s">
        <v>15</v>
      </c>
      <c r="B582" s="4" t="str">
        <f>"2208212010"</f>
        <v>2208212010</v>
      </c>
      <c r="C582" s="4">
        <v>49.7</v>
      </c>
      <c r="D582" s="5"/>
    </row>
    <row r="583" spans="1:4" ht="14.25">
      <c r="A583" s="4" t="s">
        <v>15</v>
      </c>
      <c r="B583" s="4" t="str">
        <f>"2208212011"</f>
        <v>2208212011</v>
      </c>
      <c r="C583" s="4" t="s">
        <v>6</v>
      </c>
      <c r="D583" s="5"/>
    </row>
    <row r="584" spans="1:4" ht="14.25">
      <c r="A584" s="4" t="s">
        <v>15</v>
      </c>
      <c r="B584" s="4" t="str">
        <f>"2208212012"</f>
        <v>2208212012</v>
      </c>
      <c r="C584" s="4" t="s">
        <v>6</v>
      </c>
      <c r="D584" s="5"/>
    </row>
    <row r="585" spans="1:4" ht="14.25">
      <c r="A585" s="4" t="s">
        <v>15</v>
      </c>
      <c r="B585" s="4" t="str">
        <f>"2208212013"</f>
        <v>2208212013</v>
      </c>
      <c r="C585" s="4">
        <v>45.8</v>
      </c>
      <c r="D585" s="5"/>
    </row>
    <row r="586" spans="1:4" ht="14.25">
      <c r="A586" s="4" t="s">
        <v>15</v>
      </c>
      <c r="B586" s="4" t="str">
        <f>"2208212014"</f>
        <v>2208212014</v>
      </c>
      <c r="C586" s="4">
        <v>54.2</v>
      </c>
      <c r="D586" s="5"/>
    </row>
    <row r="587" spans="1:4" ht="14.25">
      <c r="A587" s="4" t="s">
        <v>15</v>
      </c>
      <c r="B587" s="4" t="str">
        <f>"2208212015"</f>
        <v>2208212015</v>
      </c>
      <c r="C587" s="4" t="s">
        <v>6</v>
      </c>
      <c r="D587" s="5"/>
    </row>
    <row r="588" spans="1:4" ht="14.25">
      <c r="A588" s="4" t="s">
        <v>15</v>
      </c>
      <c r="B588" s="4" t="str">
        <f>"2208212016"</f>
        <v>2208212016</v>
      </c>
      <c r="C588" s="4">
        <v>51</v>
      </c>
      <c r="D588" s="5"/>
    </row>
    <row r="589" spans="1:4" ht="14.25">
      <c r="A589" s="4" t="s">
        <v>15</v>
      </c>
      <c r="B589" s="4" t="str">
        <f>"2208212017"</f>
        <v>2208212017</v>
      </c>
      <c r="C589" s="4" t="s">
        <v>6</v>
      </c>
      <c r="D589" s="5"/>
    </row>
    <row r="590" spans="1:4" ht="14.25">
      <c r="A590" s="4" t="s">
        <v>15</v>
      </c>
      <c r="B590" s="4" t="str">
        <f>"2208212018"</f>
        <v>2208212018</v>
      </c>
      <c r="C590" s="4">
        <v>35.5</v>
      </c>
      <c r="D590" s="5"/>
    </row>
    <row r="591" spans="1:4" ht="14.25">
      <c r="A591" s="4" t="s">
        <v>15</v>
      </c>
      <c r="B591" s="4" t="str">
        <f>"2208212019"</f>
        <v>2208212019</v>
      </c>
      <c r="C591" s="4" t="s">
        <v>6</v>
      </c>
      <c r="D591" s="5"/>
    </row>
    <row r="592" spans="1:4" ht="14.25">
      <c r="A592" s="4" t="s">
        <v>15</v>
      </c>
      <c r="B592" s="4" t="str">
        <f>"2208212020"</f>
        <v>2208212020</v>
      </c>
      <c r="C592" s="4">
        <v>50.8</v>
      </c>
      <c r="D592" s="5"/>
    </row>
    <row r="593" spans="1:4" ht="14.25">
      <c r="A593" s="4" t="s">
        <v>15</v>
      </c>
      <c r="B593" s="4" t="str">
        <f>"2208212021"</f>
        <v>2208212021</v>
      </c>
      <c r="C593" s="4" t="s">
        <v>6</v>
      </c>
      <c r="D593" s="5"/>
    </row>
    <row r="594" spans="1:4" ht="14.25">
      <c r="A594" s="4" t="s">
        <v>15</v>
      </c>
      <c r="B594" s="4" t="str">
        <f>"2208212022"</f>
        <v>2208212022</v>
      </c>
      <c r="C594" s="4">
        <v>39.6</v>
      </c>
      <c r="D594" s="5"/>
    </row>
    <row r="595" spans="1:4" ht="14.25">
      <c r="A595" s="4" t="s">
        <v>15</v>
      </c>
      <c r="B595" s="4" t="str">
        <f>"2208212023"</f>
        <v>2208212023</v>
      </c>
      <c r="C595" s="4">
        <v>64.5</v>
      </c>
      <c r="D595" s="5"/>
    </row>
    <row r="596" spans="1:4" ht="14.25">
      <c r="A596" s="4" t="s">
        <v>15</v>
      </c>
      <c r="B596" s="4" t="str">
        <f>"2208212024"</f>
        <v>2208212024</v>
      </c>
      <c r="C596" s="4">
        <v>54.2</v>
      </c>
      <c r="D596" s="5"/>
    </row>
    <row r="597" spans="1:4" ht="14.25">
      <c r="A597" s="4" t="s">
        <v>15</v>
      </c>
      <c r="B597" s="4" t="str">
        <f>"2208212025"</f>
        <v>2208212025</v>
      </c>
      <c r="C597" s="4">
        <v>53.6</v>
      </c>
      <c r="D597" s="5"/>
    </row>
    <row r="598" spans="1:4" ht="14.25">
      <c r="A598" s="4" t="s">
        <v>15</v>
      </c>
      <c r="B598" s="4" t="str">
        <f>"2208212026"</f>
        <v>2208212026</v>
      </c>
      <c r="C598" s="4">
        <v>41.9</v>
      </c>
      <c r="D598" s="5"/>
    </row>
    <row r="599" spans="1:4" ht="14.25">
      <c r="A599" s="4" t="s">
        <v>15</v>
      </c>
      <c r="B599" s="4" t="str">
        <f>"2208212027"</f>
        <v>2208212027</v>
      </c>
      <c r="C599" s="4">
        <v>50.6</v>
      </c>
      <c r="D599" s="5"/>
    </row>
    <row r="600" spans="1:4" ht="14.25">
      <c r="A600" s="4" t="s">
        <v>15</v>
      </c>
      <c r="B600" s="4" t="str">
        <f>"2208212028"</f>
        <v>2208212028</v>
      </c>
      <c r="C600" s="4" t="s">
        <v>6</v>
      </c>
      <c r="D600" s="5"/>
    </row>
    <row r="601" spans="1:4" ht="14.25">
      <c r="A601" s="4" t="s">
        <v>15</v>
      </c>
      <c r="B601" s="4" t="str">
        <f>"2208212029"</f>
        <v>2208212029</v>
      </c>
      <c r="C601" s="4">
        <v>42.5</v>
      </c>
      <c r="D601" s="5"/>
    </row>
    <row r="602" spans="1:4" ht="14.25">
      <c r="A602" s="4" t="s">
        <v>15</v>
      </c>
      <c r="B602" s="4" t="str">
        <f>"2208212030"</f>
        <v>2208212030</v>
      </c>
      <c r="C602" s="4">
        <v>53.5</v>
      </c>
      <c r="D602" s="5"/>
    </row>
    <row r="603" spans="1:4" ht="14.25">
      <c r="A603" s="4" t="s">
        <v>15</v>
      </c>
      <c r="B603" s="4" t="str">
        <f>"2208212101"</f>
        <v>2208212101</v>
      </c>
      <c r="C603" s="4" t="s">
        <v>6</v>
      </c>
      <c r="D603" s="5"/>
    </row>
    <row r="604" spans="1:4" ht="14.25">
      <c r="A604" s="4" t="s">
        <v>15</v>
      </c>
      <c r="B604" s="4" t="str">
        <f>"2208212102"</f>
        <v>2208212102</v>
      </c>
      <c r="C604" s="4">
        <v>57.3</v>
      </c>
      <c r="D604" s="5"/>
    </row>
    <row r="605" spans="1:4" ht="14.25">
      <c r="A605" s="4" t="s">
        <v>15</v>
      </c>
      <c r="B605" s="4" t="str">
        <f>"2208212103"</f>
        <v>2208212103</v>
      </c>
      <c r="C605" s="4">
        <v>32.6</v>
      </c>
      <c r="D605" s="5"/>
    </row>
    <row r="606" spans="1:4" ht="14.25">
      <c r="A606" s="4" t="s">
        <v>15</v>
      </c>
      <c r="B606" s="4" t="str">
        <f>"2208212104"</f>
        <v>2208212104</v>
      </c>
      <c r="C606" s="4" t="s">
        <v>6</v>
      </c>
      <c r="D606" s="5"/>
    </row>
    <row r="607" spans="1:4" ht="14.25">
      <c r="A607" s="4" t="s">
        <v>15</v>
      </c>
      <c r="B607" s="4" t="str">
        <f>"2208212105"</f>
        <v>2208212105</v>
      </c>
      <c r="C607" s="4">
        <v>24.6</v>
      </c>
      <c r="D607" s="5"/>
    </row>
    <row r="608" spans="1:4" ht="14.25">
      <c r="A608" s="4" t="s">
        <v>15</v>
      </c>
      <c r="B608" s="4" t="str">
        <f>"2208212106"</f>
        <v>2208212106</v>
      </c>
      <c r="C608" s="4" t="s">
        <v>6</v>
      </c>
      <c r="D608" s="5"/>
    </row>
    <row r="609" spans="1:4" ht="14.25">
      <c r="A609" s="4" t="s">
        <v>15</v>
      </c>
      <c r="B609" s="4" t="str">
        <f>"2208212107"</f>
        <v>2208212107</v>
      </c>
      <c r="C609" s="4" t="s">
        <v>6</v>
      </c>
      <c r="D609" s="5"/>
    </row>
    <row r="610" spans="1:4" ht="14.25">
      <c r="A610" s="4" t="s">
        <v>15</v>
      </c>
      <c r="B610" s="4" t="str">
        <f>"2208212108"</f>
        <v>2208212108</v>
      </c>
      <c r="C610" s="4">
        <v>20.6</v>
      </c>
      <c r="D610" s="5"/>
    </row>
    <row r="611" spans="1:4" ht="14.25">
      <c r="A611" s="4" t="s">
        <v>15</v>
      </c>
      <c r="B611" s="4" t="str">
        <f>"2208212109"</f>
        <v>2208212109</v>
      </c>
      <c r="C611" s="4" t="s">
        <v>6</v>
      </c>
      <c r="D611" s="5"/>
    </row>
    <row r="612" spans="1:4" ht="14.25">
      <c r="A612" s="4" t="s">
        <v>15</v>
      </c>
      <c r="B612" s="4" t="str">
        <f>"2208212110"</f>
        <v>2208212110</v>
      </c>
      <c r="C612" s="4">
        <v>54.8</v>
      </c>
      <c r="D612" s="5"/>
    </row>
    <row r="613" spans="1:4" ht="14.25">
      <c r="A613" s="4" t="s">
        <v>15</v>
      </c>
      <c r="B613" s="4" t="str">
        <f>"2208212111"</f>
        <v>2208212111</v>
      </c>
      <c r="C613" s="4" t="s">
        <v>6</v>
      </c>
      <c r="D613" s="5"/>
    </row>
    <row r="614" spans="1:4" ht="14.25">
      <c r="A614" s="4" t="s">
        <v>15</v>
      </c>
      <c r="B614" s="4" t="str">
        <f>"2208212112"</f>
        <v>2208212112</v>
      </c>
      <c r="C614" s="4" t="s">
        <v>6</v>
      </c>
      <c r="D614" s="5"/>
    </row>
    <row r="615" spans="1:4" ht="14.25">
      <c r="A615" s="4" t="s">
        <v>15</v>
      </c>
      <c r="B615" s="4" t="str">
        <f>"2208212113"</f>
        <v>2208212113</v>
      </c>
      <c r="C615" s="4">
        <v>52.8</v>
      </c>
      <c r="D615" s="5"/>
    </row>
    <row r="616" spans="1:4" ht="14.25">
      <c r="A616" s="4" t="s">
        <v>15</v>
      </c>
      <c r="B616" s="4" t="str">
        <f>"2208212114"</f>
        <v>2208212114</v>
      </c>
      <c r="C616" s="4" t="s">
        <v>6</v>
      </c>
      <c r="D616" s="5"/>
    </row>
    <row r="617" spans="1:4" ht="14.25">
      <c r="A617" s="4" t="s">
        <v>15</v>
      </c>
      <c r="B617" s="4" t="str">
        <f>"2208212115"</f>
        <v>2208212115</v>
      </c>
      <c r="C617" s="4" t="s">
        <v>6</v>
      </c>
      <c r="D617" s="5"/>
    </row>
    <row r="618" spans="1:4" ht="14.25">
      <c r="A618" s="4" t="s">
        <v>15</v>
      </c>
      <c r="B618" s="4" t="str">
        <f>"2208212116"</f>
        <v>2208212116</v>
      </c>
      <c r="C618" s="4">
        <v>53.2</v>
      </c>
      <c r="D618" s="5"/>
    </row>
    <row r="619" spans="1:4" ht="14.25">
      <c r="A619" s="4" t="s">
        <v>15</v>
      </c>
      <c r="B619" s="4" t="str">
        <f>"2208212117"</f>
        <v>2208212117</v>
      </c>
      <c r="C619" s="4" t="s">
        <v>6</v>
      </c>
      <c r="D619" s="5"/>
    </row>
    <row r="620" spans="1:4" ht="14.25">
      <c r="A620" s="4" t="s">
        <v>15</v>
      </c>
      <c r="B620" s="4" t="str">
        <f>"2208212118"</f>
        <v>2208212118</v>
      </c>
      <c r="C620" s="4">
        <v>55.9</v>
      </c>
      <c r="D620" s="5"/>
    </row>
    <row r="621" spans="1:4" ht="14.25">
      <c r="A621" s="4" t="s">
        <v>15</v>
      </c>
      <c r="B621" s="4" t="str">
        <f>"2208212119"</f>
        <v>2208212119</v>
      </c>
      <c r="C621" s="4">
        <v>63</v>
      </c>
      <c r="D621" s="5"/>
    </row>
    <row r="622" spans="1:4" ht="14.25">
      <c r="A622" s="4" t="s">
        <v>15</v>
      </c>
      <c r="B622" s="4" t="str">
        <f>"2208212120"</f>
        <v>2208212120</v>
      </c>
      <c r="C622" s="4">
        <v>59.3</v>
      </c>
      <c r="D622" s="5"/>
    </row>
    <row r="623" spans="1:4" ht="14.25">
      <c r="A623" s="4" t="s">
        <v>15</v>
      </c>
      <c r="B623" s="4" t="str">
        <f>"2208212121"</f>
        <v>2208212121</v>
      </c>
      <c r="C623" s="4">
        <v>64</v>
      </c>
      <c r="D623" s="5"/>
    </row>
    <row r="624" spans="1:4" ht="14.25">
      <c r="A624" s="4" t="s">
        <v>15</v>
      </c>
      <c r="B624" s="4" t="str">
        <f>"2208212122"</f>
        <v>2208212122</v>
      </c>
      <c r="C624" s="4">
        <v>48.4</v>
      </c>
      <c r="D624" s="5"/>
    </row>
    <row r="625" spans="1:4" ht="14.25">
      <c r="A625" s="4" t="s">
        <v>15</v>
      </c>
      <c r="B625" s="4" t="str">
        <f>"2208212123"</f>
        <v>2208212123</v>
      </c>
      <c r="C625" s="4">
        <v>56.2</v>
      </c>
      <c r="D625" s="5"/>
    </row>
    <row r="626" spans="1:4" ht="14.25">
      <c r="A626" s="4" t="s">
        <v>15</v>
      </c>
      <c r="B626" s="4" t="str">
        <f>"2208212124"</f>
        <v>2208212124</v>
      </c>
      <c r="C626" s="4">
        <v>48.8</v>
      </c>
      <c r="D626" s="5"/>
    </row>
    <row r="627" spans="1:4" ht="14.25">
      <c r="A627" s="4" t="s">
        <v>15</v>
      </c>
      <c r="B627" s="4" t="str">
        <f>"2208212125"</f>
        <v>2208212125</v>
      </c>
      <c r="C627" s="4" t="s">
        <v>6</v>
      </c>
      <c r="D627" s="5"/>
    </row>
    <row r="628" spans="1:4" ht="14.25">
      <c r="A628" s="4" t="s">
        <v>15</v>
      </c>
      <c r="B628" s="4" t="str">
        <f>"2208212126"</f>
        <v>2208212126</v>
      </c>
      <c r="C628" s="4">
        <v>56.2</v>
      </c>
      <c r="D628" s="5"/>
    </row>
    <row r="629" spans="1:4" ht="14.25">
      <c r="A629" s="4" t="s">
        <v>15</v>
      </c>
      <c r="B629" s="4" t="str">
        <f>"2208212127"</f>
        <v>2208212127</v>
      </c>
      <c r="C629" s="4">
        <v>48.9</v>
      </c>
      <c r="D629" s="5"/>
    </row>
    <row r="630" spans="1:4" ht="14.25">
      <c r="A630" s="4" t="s">
        <v>15</v>
      </c>
      <c r="B630" s="4" t="str">
        <f>"2208212128"</f>
        <v>2208212128</v>
      </c>
      <c r="C630" s="4" t="s">
        <v>6</v>
      </c>
      <c r="D630" s="5"/>
    </row>
    <row r="631" spans="1:4" ht="14.25">
      <c r="A631" s="4" t="s">
        <v>15</v>
      </c>
      <c r="B631" s="4" t="str">
        <f>"2208212129"</f>
        <v>2208212129</v>
      </c>
      <c r="C631" s="4" t="s">
        <v>6</v>
      </c>
      <c r="D631" s="5"/>
    </row>
    <row r="632" spans="1:4" ht="14.25">
      <c r="A632" s="4" t="s">
        <v>15</v>
      </c>
      <c r="B632" s="4" t="str">
        <f>"2208212130"</f>
        <v>2208212130</v>
      </c>
      <c r="C632" s="4">
        <v>58</v>
      </c>
      <c r="D632" s="5"/>
    </row>
    <row r="633" spans="1:4" ht="14.25">
      <c r="A633" s="4" t="s">
        <v>15</v>
      </c>
      <c r="B633" s="4" t="str">
        <f>"2208212201"</f>
        <v>2208212201</v>
      </c>
      <c r="C633" s="4">
        <v>58</v>
      </c>
      <c r="D633" s="5"/>
    </row>
    <row r="634" spans="1:4" ht="14.25">
      <c r="A634" s="4" t="s">
        <v>15</v>
      </c>
      <c r="B634" s="4" t="str">
        <f>"2208212202"</f>
        <v>2208212202</v>
      </c>
      <c r="C634" s="4">
        <v>57.4</v>
      </c>
      <c r="D634" s="5"/>
    </row>
    <row r="635" spans="1:4" ht="14.25">
      <c r="A635" s="4" t="s">
        <v>15</v>
      </c>
      <c r="B635" s="4" t="str">
        <f>"2208212203"</f>
        <v>2208212203</v>
      </c>
      <c r="C635" s="4" t="s">
        <v>6</v>
      </c>
      <c r="D635" s="5"/>
    </row>
    <row r="636" spans="1:4" ht="14.25">
      <c r="A636" s="4" t="s">
        <v>15</v>
      </c>
      <c r="B636" s="4" t="str">
        <f>"2208212204"</f>
        <v>2208212204</v>
      </c>
      <c r="C636" s="4">
        <v>63.2</v>
      </c>
      <c r="D636" s="5"/>
    </row>
    <row r="637" spans="1:4" ht="14.25">
      <c r="A637" s="4" t="s">
        <v>15</v>
      </c>
      <c r="B637" s="4" t="str">
        <f>"2208212205"</f>
        <v>2208212205</v>
      </c>
      <c r="C637" s="4">
        <v>59.3</v>
      </c>
      <c r="D637" s="5"/>
    </row>
    <row r="638" spans="1:4" ht="14.25">
      <c r="A638" s="4" t="s">
        <v>15</v>
      </c>
      <c r="B638" s="4" t="str">
        <f>"2208212206"</f>
        <v>2208212206</v>
      </c>
      <c r="C638" s="4">
        <v>55.8</v>
      </c>
      <c r="D638" s="5"/>
    </row>
    <row r="639" spans="1:4" ht="14.25">
      <c r="A639" s="4" t="s">
        <v>15</v>
      </c>
      <c r="B639" s="4" t="str">
        <f>"2208212207"</f>
        <v>2208212207</v>
      </c>
      <c r="C639" s="4">
        <v>62</v>
      </c>
      <c r="D639" s="5"/>
    </row>
    <row r="640" spans="1:4" ht="14.25">
      <c r="A640" s="4" t="s">
        <v>15</v>
      </c>
      <c r="B640" s="4" t="str">
        <f>"2208212208"</f>
        <v>2208212208</v>
      </c>
      <c r="C640" s="4" t="s">
        <v>6</v>
      </c>
      <c r="D640" s="5"/>
    </row>
    <row r="641" spans="1:4" ht="14.25">
      <c r="A641" s="4" t="s">
        <v>16</v>
      </c>
      <c r="B641" s="4" t="str">
        <f>"2208212209"</f>
        <v>2208212209</v>
      </c>
      <c r="C641" s="4" t="s">
        <v>6</v>
      </c>
      <c r="D641" s="5"/>
    </row>
    <row r="642" spans="1:4" ht="14.25">
      <c r="A642" s="4" t="s">
        <v>16</v>
      </c>
      <c r="B642" s="4" t="str">
        <f>"2208212210"</f>
        <v>2208212210</v>
      </c>
      <c r="C642" s="4">
        <v>48.4</v>
      </c>
      <c r="D642" s="5"/>
    </row>
    <row r="643" spans="1:4" ht="14.25">
      <c r="A643" s="4" t="s">
        <v>16</v>
      </c>
      <c r="B643" s="4" t="str">
        <f>"2208212211"</f>
        <v>2208212211</v>
      </c>
      <c r="C643" s="4">
        <v>69.2</v>
      </c>
      <c r="D643" s="5"/>
    </row>
    <row r="644" spans="1:4" ht="14.25">
      <c r="A644" s="4" t="s">
        <v>16</v>
      </c>
      <c r="B644" s="4" t="str">
        <f>"2208212212"</f>
        <v>2208212212</v>
      </c>
      <c r="C644" s="4">
        <v>45.2</v>
      </c>
      <c r="D644" s="5"/>
    </row>
    <row r="645" spans="1:4" ht="14.25">
      <c r="A645" s="4" t="s">
        <v>16</v>
      </c>
      <c r="B645" s="4" t="str">
        <f>"2208212213"</f>
        <v>2208212213</v>
      </c>
      <c r="C645" s="4">
        <v>43.6</v>
      </c>
      <c r="D645" s="5"/>
    </row>
    <row r="646" spans="1:4" ht="14.25">
      <c r="A646" s="4" t="s">
        <v>16</v>
      </c>
      <c r="B646" s="4" t="str">
        <f>"2208212214"</f>
        <v>2208212214</v>
      </c>
      <c r="C646" s="4">
        <v>55.4</v>
      </c>
      <c r="D646" s="5"/>
    </row>
    <row r="647" spans="1:4" ht="14.25">
      <c r="A647" s="4" t="s">
        <v>16</v>
      </c>
      <c r="B647" s="4" t="str">
        <f>"2208212215"</f>
        <v>2208212215</v>
      </c>
      <c r="C647" s="4">
        <v>57.8</v>
      </c>
      <c r="D647" s="5"/>
    </row>
    <row r="648" spans="1:4" ht="14.25">
      <c r="A648" s="4" t="s">
        <v>16</v>
      </c>
      <c r="B648" s="4" t="str">
        <f>"2208212216"</f>
        <v>2208212216</v>
      </c>
      <c r="C648" s="4">
        <v>56.7</v>
      </c>
      <c r="D648" s="5"/>
    </row>
    <row r="649" spans="1:4" ht="14.25">
      <c r="A649" s="4" t="s">
        <v>16</v>
      </c>
      <c r="B649" s="4" t="str">
        <f>"2208212217"</f>
        <v>2208212217</v>
      </c>
      <c r="C649" s="4">
        <v>64.6</v>
      </c>
      <c r="D649" s="5"/>
    </row>
    <row r="650" spans="1:4" ht="14.25">
      <c r="A650" s="4" t="s">
        <v>16</v>
      </c>
      <c r="B650" s="4" t="str">
        <f>"2208212218"</f>
        <v>2208212218</v>
      </c>
      <c r="C650" s="4" t="s">
        <v>6</v>
      </c>
      <c r="D650" s="5"/>
    </row>
    <row r="651" spans="1:4" ht="14.25">
      <c r="A651" s="4" t="s">
        <v>16</v>
      </c>
      <c r="B651" s="4" t="str">
        <f>"2208212219"</f>
        <v>2208212219</v>
      </c>
      <c r="C651" s="4">
        <v>58.6</v>
      </c>
      <c r="D651" s="5"/>
    </row>
    <row r="652" spans="1:4" ht="14.25">
      <c r="A652" s="4" t="s">
        <v>16</v>
      </c>
      <c r="B652" s="4" t="str">
        <f>"2208212220"</f>
        <v>2208212220</v>
      </c>
      <c r="C652" s="4">
        <v>51.6</v>
      </c>
      <c r="D652" s="5"/>
    </row>
    <row r="653" spans="1:4" ht="14.25">
      <c r="A653" s="4" t="s">
        <v>16</v>
      </c>
      <c r="B653" s="4" t="str">
        <f>"2208212221"</f>
        <v>2208212221</v>
      </c>
      <c r="C653" s="4">
        <v>59.3</v>
      </c>
      <c r="D653" s="5"/>
    </row>
    <row r="654" spans="1:4" ht="14.25">
      <c r="A654" s="4" t="s">
        <v>16</v>
      </c>
      <c r="B654" s="4" t="str">
        <f>"2208212222"</f>
        <v>2208212222</v>
      </c>
      <c r="C654" s="4" t="s">
        <v>6</v>
      </c>
      <c r="D654" s="5"/>
    </row>
    <row r="655" spans="1:4" ht="14.25">
      <c r="A655" s="4" t="s">
        <v>16</v>
      </c>
      <c r="B655" s="4" t="str">
        <f>"2208212223"</f>
        <v>2208212223</v>
      </c>
      <c r="C655" s="4">
        <v>58.3</v>
      </c>
      <c r="D655" s="5"/>
    </row>
    <row r="656" spans="1:4" ht="14.25">
      <c r="A656" s="4" t="s">
        <v>16</v>
      </c>
      <c r="B656" s="4" t="str">
        <f>"2208212224"</f>
        <v>2208212224</v>
      </c>
      <c r="C656" s="4" t="s">
        <v>6</v>
      </c>
      <c r="D656" s="5"/>
    </row>
    <row r="657" spans="1:4" ht="14.25">
      <c r="A657" s="4" t="s">
        <v>16</v>
      </c>
      <c r="B657" s="4" t="str">
        <f>"2208212225"</f>
        <v>2208212225</v>
      </c>
      <c r="C657" s="4">
        <v>66.8</v>
      </c>
      <c r="D657" s="5"/>
    </row>
    <row r="658" spans="1:4" ht="14.25">
      <c r="A658" s="4" t="s">
        <v>16</v>
      </c>
      <c r="B658" s="4" t="str">
        <f>"2208212226"</f>
        <v>2208212226</v>
      </c>
      <c r="C658" s="4">
        <v>55.7</v>
      </c>
      <c r="D658" s="5"/>
    </row>
    <row r="659" spans="1:4" ht="14.25">
      <c r="A659" s="4" t="s">
        <v>16</v>
      </c>
      <c r="B659" s="4" t="str">
        <f>"2208212227"</f>
        <v>2208212227</v>
      </c>
      <c r="C659" s="4" t="s">
        <v>6</v>
      </c>
      <c r="D659" s="5"/>
    </row>
    <row r="660" spans="1:4" ht="14.25">
      <c r="A660" s="4" t="s">
        <v>16</v>
      </c>
      <c r="B660" s="4" t="str">
        <f>"2208212228"</f>
        <v>2208212228</v>
      </c>
      <c r="C660" s="4" t="s">
        <v>6</v>
      </c>
      <c r="D660" s="5"/>
    </row>
    <row r="661" spans="1:4" ht="14.25">
      <c r="A661" s="4" t="s">
        <v>16</v>
      </c>
      <c r="B661" s="4" t="str">
        <f>"2208212229"</f>
        <v>2208212229</v>
      </c>
      <c r="C661" s="4">
        <v>46.1</v>
      </c>
      <c r="D661" s="5"/>
    </row>
    <row r="662" spans="1:4" ht="14.25">
      <c r="A662" s="4" t="s">
        <v>16</v>
      </c>
      <c r="B662" s="4" t="str">
        <f>"2208212230"</f>
        <v>2208212230</v>
      </c>
      <c r="C662" s="4">
        <v>56.3</v>
      </c>
      <c r="D662" s="5"/>
    </row>
    <row r="663" spans="1:4" ht="14.25">
      <c r="A663" s="4" t="s">
        <v>16</v>
      </c>
      <c r="B663" s="4" t="str">
        <f>"2208212301"</f>
        <v>2208212301</v>
      </c>
      <c r="C663" s="4">
        <v>46.2</v>
      </c>
      <c r="D663" s="5"/>
    </row>
    <row r="664" spans="1:4" ht="14.25">
      <c r="A664" s="4" t="s">
        <v>16</v>
      </c>
      <c r="B664" s="4" t="str">
        <f>"2208212302"</f>
        <v>2208212302</v>
      </c>
      <c r="C664" s="4" t="s">
        <v>6</v>
      </c>
      <c r="D664" s="5"/>
    </row>
    <row r="665" spans="1:4" ht="14.25">
      <c r="A665" s="4" t="s">
        <v>16</v>
      </c>
      <c r="B665" s="4" t="str">
        <f>"2208212303"</f>
        <v>2208212303</v>
      </c>
      <c r="C665" s="4" t="s">
        <v>6</v>
      </c>
      <c r="D665" s="5"/>
    </row>
    <row r="666" spans="1:4" ht="14.25">
      <c r="A666" s="4" t="s">
        <v>16</v>
      </c>
      <c r="B666" s="4" t="str">
        <f>"2208212304"</f>
        <v>2208212304</v>
      </c>
      <c r="C666" s="4" t="s">
        <v>6</v>
      </c>
      <c r="D666" s="5"/>
    </row>
    <row r="667" spans="1:4" ht="14.25">
      <c r="A667" s="4" t="s">
        <v>16</v>
      </c>
      <c r="B667" s="4" t="str">
        <f>"2208212305"</f>
        <v>2208212305</v>
      </c>
      <c r="C667" s="4">
        <v>60.2</v>
      </c>
      <c r="D667" s="5"/>
    </row>
    <row r="668" spans="1:4" ht="14.25">
      <c r="A668" s="4" t="s">
        <v>16</v>
      </c>
      <c r="B668" s="4" t="str">
        <f>"2208212306"</f>
        <v>2208212306</v>
      </c>
      <c r="C668" s="4">
        <v>67.9</v>
      </c>
      <c r="D668" s="5"/>
    </row>
    <row r="669" spans="1:4" ht="14.25">
      <c r="A669" s="4" t="s">
        <v>16</v>
      </c>
      <c r="B669" s="4" t="str">
        <f>"2208212307"</f>
        <v>2208212307</v>
      </c>
      <c r="C669" s="4" t="s">
        <v>6</v>
      </c>
      <c r="D669" s="5"/>
    </row>
    <row r="670" spans="1:4" ht="14.25">
      <c r="A670" s="4" t="s">
        <v>16</v>
      </c>
      <c r="B670" s="4" t="str">
        <f>"2208212308"</f>
        <v>2208212308</v>
      </c>
      <c r="C670" s="4">
        <v>54.2</v>
      </c>
      <c r="D670" s="5"/>
    </row>
    <row r="671" spans="1:4" ht="14.25">
      <c r="A671" s="4" t="s">
        <v>16</v>
      </c>
      <c r="B671" s="4" t="str">
        <f>"2208212309"</f>
        <v>2208212309</v>
      </c>
      <c r="C671" s="4" t="s">
        <v>6</v>
      </c>
      <c r="D671" s="5"/>
    </row>
    <row r="672" spans="1:4" ht="14.25">
      <c r="A672" s="4" t="s">
        <v>16</v>
      </c>
      <c r="B672" s="4" t="str">
        <f>"2208212310"</f>
        <v>2208212310</v>
      </c>
      <c r="C672" s="4" t="s">
        <v>6</v>
      </c>
      <c r="D672" s="5"/>
    </row>
    <row r="673" spans="1:4" ht="14.25">
      <c r="A673" s="4" t="s">
        <v>16</v>
      </c>
      <c r="B673" s="4" t="str">
        <f>"2208212311"</f>
        <v>2208212311</v>
      </c>
      <c r="C673" s="4">
        <v>58.7</v>
      </c>
      <c r="D673" s="5"/>
    </row>
    <row r="674" spans="1:4" ht="14.25">
      <c r="A674" s="4" t="s">
        <v>16</v>
      </c>
      <c r="B674" s="4" t="str">
        <f>"2208212312"</f>
        <v>2208212312</v>
      </c>
      <c r="C674" s="4" t="s">
        <v>6</v>
      </c>
      <c r="D674" s="5"/>
    </row>
    <row r="675" spans="1:4" ht="14.25">
      <c r="A675" s="4" t="s">
        <v>16</v>
      </c>
      <c r="B675" s="4" t="str">
        <f>"2208212313"</f>
        <v>2208212313</v>
      </c>
      <c r="C675" s="4" t="s">
        <v>6</v>
      </c>
      <c r="D675" s="5"/>
    </row>
    <row r="676" spans="1:4" ht="14.25">
      <c r="A676" s="4" t="s">
        <v>16</v>
      </c>
      <c r="B676" s="4" t="str">
        <f>"2208212314"</f>
        <v>2208212314</v>
      </c>
      <c r="C676" s="4">
        <v>59.7</v>
      </c>
      <c r="D676" s="5"/>
    </row>
    <row r="677" spans="1:4" ht="14.25">
      <c r="A677" s="4" t="s">
        <v>16</v>
      </c>
      <c r="B677" s="4" t="str">
        <f>"2208212315"</f>
        <v>2208212315</v>
      </c>
      <c r="C677" s="4">
        <v>51.3</v>
      </c>
      <c r="D677" s="5"/>
    </row>
    <row r="678" spans="1:4" ht="14.25">
      <c r="A678" s="4" t="s">
        <v>16</v>
      </c>
      <c r="B678" s="4" t="str">
        <f>"2208212316"</f>
        <v>2208212316</v>
      </c>
      <c r="C678" s="4" t="s">
        <v>6</v>
      </c>
      <c r="D678" s="5"/>
    </row>
    <row r="679" spans="1:4" ht="14.25">
      <c r="A679" s="4" t="s">
        <v>17</v>
      </c>
      <c r="B679" s="4" t="str">
        <f>"2208212317"</f>
        <v>2208212317</v>
      </c>
      <c r="C679" s="4">
        <v>44.2</v>
      </c>
      <c r="D679" s="5"/>
    </row>
    <row r="680" spans="1:4" ht="14.25">
      <c r="A680" s="4" t="s">
        <v>17</v>
      </c>
      <c r="B680" s="4" t="str">
        <f>"2208212318"</f>
        <v>2208212318</v>
      </c>
      <c r="C680" s="4">
        <v>57.4</v>
      </c>
      <c r="D680" s="5"/>
    </row>
    <row r="681" spans="1:4" ht="14.25">
      <c r="A681" s="4" t="s">
        <v>17</v>
      </c>
      <c r="B681" s="4" t="str">
        <f>"2208212319"</f>
        <v>2208212319</v>
      </c>
      <c r="C681" s="4" t="s">
        <v>6</v>
      </c>
      <c r="D681" s="5"/>
    </row>
    <row r="682" spans="1:4" ht="14.25">
      <c r="A682" s="4" t="s">
        <v>17</v>
      </c>
      <c r="B682" s="4" t="str">
        <f>"2208212320"</f>
        <v>2208212320</v>
      </c>
      <c r="C682" s="4">
        <v>53.9</v>
      </c>
      <c r="D682" s="5"/>
    </row>
    <row r="683" spans="1:4" ht="14.25">
      <c r="A683" s="4" t="s">
        <v>17</v>
      </c>
      <c r="B683" s="4" t="str">
        <f>"2208212321"</f>
        <v>2208212321</v>
      </c>
      <c r="C683" s="4">
        <v>33.3</v>
      </c>
      <c r="D683" s="5"/>
    </row>
    <row r="684" spans="1:4" ht="14.25">
      <c r="A684" s="4" t="s">
        <v>17</v>
      </c>
      <c r="B684" s="4" t="str">
        <f>"2208212322"</f>
        <v>2208212322</v>
      </c>
      <c r="C684" s="4">
        <v>40.7</v>
      </c>
      <c r="D684" s="5"/>
    </row>
    <row r="685" spans="1:4" ht="14.25">
      <c r="A685" s="4" t="s">
        <v>17</v>
      </c>
      <c r="B685" s="4" t="str">
        <f>"2208212323"</f>
        <v>2208212323</v>
      </c>
      <c r="C685" s="4" t="s">
        <v>6</v>
      </c>
      <c r="D685" s="5"/>
    </row>
    <row r="686" spans="1:4" ht="14.25">
      <c r="A686" s="4" t="s">
        <v>17</v>
      </c>
      <c r="B686" s="4" t="str">
        <f>"2208212324"</f>
        <v>2208212324</v>
      </c>
      <c r="C686" s="4">
        <v>44.5</v>
      </c>
      <c r="D686" s="5"/>
    </row>
    <row r="687" spans="1:4" ht="14.25">
      <c r="A687" s="4" t="s">
        <v>17</v>
      </c>
      <c r="B687" s="4" t="str">
        <f>"2208212325"</f>
        <v>2208212325</v>
      </c>
      <c r="C687" s="4" t="s">
        <v>6</v>
      </c>
      <c r="D687" s="5"/>
    </row>
    <row r="688" spans="1:4" ht="14.25">
      <c r="A688" s="4" t="s">
        <v>17</v>
      </c>
      <c r="B688" s="4" t="str">
        <f>"2208212326"</f>
        <v>2208212326</v>
      </c>
      <c r="C688" s="4">
        <v>63.3</v>
      </c>
      <c r="D688" s="5"/>
    </row>
    <row r="689" spans="1:4" ht="14.25">
      <c r="A689" s="4" t="s">
        <v>17</v>
      </c>
      <c r="B689" s="4" t="str">
        <f>"2208212327"</f>
        <v>2208212327</v>
      </c>
      <c r="C689" s="4">
        <v>68</v>
      </c>
      <c r="D689" s="5"/>
    </row>
    <row r="690" spans="1:4" ht="14.25">
      <c r="A690" s="4" t="s">
        <v>17</v>
      </c>
      <c r="B690" s="4" t="str">
        <f>"2208212328"</f>
        <v>2208212328</v>
      </c>
      <c r="C690" s="4">
        <v>42.8</v>
      </c>
      <c r="D690" s="5"/>
    </row>
    <row r="691" spans="1:4" ht="14.25">
      <c r="A691" s="4" t="s">
        <v>17</v>
      </c>
      <c r="B691" s="4" t="str">
        <f>"2208212329"</f>
        <v>2208212329</v>
      </c>
      <c r="C691" s="4">
        <v>51.2</v>
      </c>
      <c r="D691" s="5"/>
    </row>
    <row r="692" spans="1:4" ht="14.25">
      <c r="A692" s="4" t="s">
        <v>17</v>
      </c>
      <c r="B692" s="4" t="str">
        <f>"2208212330"</f>
        <v>2208212330</v>
      </c>
      <c r="C692" s="4">
        <v>44.7</v>
      </c>
      <c r="D692" s="5"/>
    </row>
    <row r="693" spans="1:4" ht="14.25">
      <c r="A693" s="4" t="s">
        <v>17</v>
      </c>
      <c r="B693" s="4" t="str">
        <f>"2208212401"</f>
        <v>2208212401</v>
      </c>
      <c r="C693" s="4">
        <v>54</v>
      </c>
      <c r="D693" s="5"/>
    </row>
    <row r="694" spans="1:4" ht="14.25">
      <c r="A694" s="4" t="s">
        <v>17</v>
      </c>
      <c r="B694" s="4" t="str">
        <f>"2208212402"</f>
        <v>2208212402</v>
      </c>
      <c r="C694" s="4">
        <v>59.8</v>
      </c>
      <c r="D694" s="5"/>
    </row>
    <row r="695" spans="1:4" ht="14.25">
      <c r="A695" s="4" t="s">
        <v>17</v>
      </c>
      <c r="B695" s="4" t="str">
        <f>"2208212403"</f>
        <v>2208212403</v>
      </c>
      <c r="C695" s="4">
        <v>54.8</v>
      </c>
      <c r="D695" s="5"/>
    </row>
    <row r="696" spans="1:4" ht="14.25">
      <c r="A696" s="4" t="s">
        <v>17</v>
      </c>
      <c r="B696" s="4" t="str">
        <f>"2208212404"</f>
        <v>2208212404</v>
      </c>
      <c r="C696" s="4">
        <v>61.9</v>
      </c>
      <c r="D696" s="5"/>
    </row>
    <row r="697" spans="1:4" ht="14.25">
      <c r="A697" s="4" t="s">
        <v>17</v>
      </c>
      <c r="B697" s="4" t="str">
        <f>"2208212405"</f>
        <v>2208212405</v>
      </c>
      <c r="C697" s="4">
        <v>63.3</v>
      </c>
      <c r="D697" s="5"/>
    </row>
    <row r="698" spans="1:4" ht="14.25">
      <c r="A698" s="4" t="s">
        <v>17</v>
      </c>
      <c r="B698" s="4" t="str">
        <f>"2208212406"</f>
        <v>2208212406</v>
      </c>
      <c r="C698" s="4">
        <v>59.7</v>
      </c>
      <c r="D698" s="5"/>
    </row>
    <row r="699" spans="1:4" ht="14.25">
      <c r="A699" s="4" t="s">
        <v>17</v>
      </c>
      <c r="B699" s="4" t="str">
        <f>"2208212407"</f>
        <v>2208212407</v>
      </c>
      <c r="C699" s="4" t="s">
        <v>6</v>
      </c>
      <c r="D699" s="5"/>
    </row>
    <row r="700" spans="1:4" ht="14.25">
      <c r="A700" s="4" t="s">
        <v>17</v>
      </c>
      <c r="B700" s="4" t="str">
        <f>"2208212408"</f>
        <v>2208212408</v>
      </c>
      <c r="C700" s="4" t="s">
        <v>6</v>
      </c>
      <c r="D700" s="5"/>
    </row>
    <row r="701" spans="1:4" ht="14.25">
      <c r="A701" s="4" t="s">
        <v>17</v>
      </c>
      <c r="B701" s="4" t="str">
        <f>"2208212409"</f>
        <v>2208212409</v>
      </c>
      <c r="C701" s="4">
        <v>66.3</v>
      </c>
      <c r="D701" s="5"/>
    </row>
    <row r="702" spans="1:4" ht="14.25">
      <c r="A702" s="4" t="s">
        <v>17</v>
      </c>
      <c r="B702" s="4" t="str">
        <f>"2208212410"</f>
        <v>2208212410</v>
      </c>
      <c r="C702" s="4" t="s">
        <v>6</v>
      </c>
      <c r="D702" s="5"/>
    </row>
    <row r="703" spans="1:4" ht="14.25">
      <c r="A703" s="4" t="s">
        <v>17</v>
      </c>
      <c r="B703" s="4" t="str">
        <f>"2208212411"</f>
        <v>2208212411</v>
      </c>
      <c r="C703" s="4" t="s">
        <v>6</v>
      </c>
      <c r="D703" s="5"/>
    </row>
    <row r="704" spans="1:4" ht="14.25">
      <c r="A704" s="4" t="s">
        <v>17</v>
      </c>
      <c r="B704" s="4" t="str">
        <f>"2208212412"</f>
        <v>2208212412</v>
      </c>
      <c r="C704" s="4">
        <v>57.9</v>
      </c>
      <c r="D704" s="5"/>
    </row>
    <row r="705" spans="1:4" ht="14.25">
      <c r="A705" s="4" t="s">
        <v>17</v>
      </c>
      <c r="B705" s="4" t="str">
        <f>"2208212413"</f>
        <v>2208212413</v>
      </c>
      <c r="C705" s="4" t="s">
        <v>6</v>
      </c>
      <c r="D705" s="5"/>
    </row>
    <row r="706" spans="1:4" ht="14.25">
      <c r="A706" s="4" t="s">
        <v>17</v>
      </c>
      <c r="B706" s="4" t="str">
        <f>"2208212414"</f>
        <v>2208212414</v>
      </c>
      <c r="C706" s="4" t="s">
        <v>6</v>
      </c>
      <c r="D706" s="5"/>
    </row>
    <row r="707" spans="1:4" ht="14.25">
      <c r="A707" s="4" t="s">
        <v>17</v>
      </c>
      <c r="B707" s="4" t="str">
        <f>"2208212415"</f>
        <v>2208212415</v>
      </c>
      <c r="C707" s="4">
        <v>65.2</v>
      </c>
      <c r="D707" s="5"/>
    </row>
    <row r="708" spans="1:4" ht="14.25">
      <c r="A708" s="4" t="s">
        <v>17</v>
      </c>
      <c r="B708" s="4" t="str">
        <f>"2208212416"</f>
        <v>2208212416</v>
      </c>
      <c r="C708" s="4">
        <v>53.3</v>
      </c>
      <c r="D708" s="5"/>
    </row>
    <row r="709" spans="1:4" ht="14.25">
      <c r="A709" s="4" t="s">
        <v>17</v>
      </c>
      <c r="B709" s="4" t="str">
        <f>"2208212417"</f>
        <v>2208212417</v>
      </c>
      <c r="C709" s="4" t="s">
        <v>6</v>
      </c>
      <c r="D709" s="5"/>
    </row>
    <row r="710" spans="1:4" ht="14.25">
      <c r="A710" s="4" t="s">
        <v>18</v>
      </c>
      <c r="B710" s="4" t="str">
        <f>"2208212418"</f>
        <v>2208212418</v>
      </c>
      <c r="C710" s="4">
        <v>55.3</v>
      </c>
      <c r="D710" s="5"/>
    </row>
    <row r="711" spans="1:4" ht="14.25">
      <c r="A711" s="4" t="s">
        <v>18</v>
      </c>
      <c r="B711" s="4" t="str">
        <f>"2208212419"</f>
        <v>2208212419</v>
      </c>
      <c r="C711" s="4">
        <v>44.8</v>
      </c>
      <c r="D711" s="5"/>
    </row>
    <row r="712" spans="1:4" ht="14.25">
      <c r="A712" s="4" t="s">
        <v>18</v>
      </c>
      <c r="B712" s="4" t="str">
        <f>"2208212420"</f>
        <v>2208212420</v>
      </c>
      <c r="C712" s="4">
        <v>50.9</v>
      </c>
      <c r="D712" s="5"/>
    </row>
    <row r="713" spans="1:4" ht="14.25">
      <c r="A713" s="4" t="s">
        <v>18</v>
      </c>
      <c r="B713" s="4" t="str">
        <f>"2208212421"</f>
        <v>2208212421</v>
      </c>
      <c r="C713" s="4">
        <v>57.3</v>
      </c>
      <c r="D713" s="5"/>
    </row>
    <row r="714" spans="1:4" ht="14.25">
      <c r="A714" s="4" t="s">
        <v>18</v>
      </c>
      <c r="B714" s="4" t="str">
        <f>"2208212422"</f>
        <v>2208212422</v>
      </c>
      <c r="C714" s="4">
        <v>47</v>
      </c>
      <c r="D714" s="5"/>
    </row>
    <row r="715" spans="1:4" ht="14.25">
      <c r="A715" s="4" t="s">
        <v>18</v>
      </c>
      <c r="B715" s="4" t="str">
        <f>"2208212423"</f>
        <v>2208212423</v>
      </c>
      <c r="C715" s="4" t="s">
        <v>6</v>
      </c>
      <c r="D715" s="5"/>
    </row>
    <row r="716" spans="1:4" ht="14.25">
      <c r="A716" s="4" t="s">
        <v>18</v>
      </c>
      <c r="B716" s="4" t="str">
        <f>"2208212424"</f>
        <v>2208212424</v>
      </c>
      <c r="C716" s="4">
        <v>58.5</v>
      </c>
      <c r="D716" s="5"/>
    </row>
    <row r="717" spans="1:4" ht="14.25">
      <c r="A717" s="4" t="s">
        <v>18</v>
      </c>
      <c r="B717" s="4" t="str">
        <f>"2208212425"</f>
        <v>2208212425</v>
      </c>
      <c r="C717" s="4">
        <v>55.4</v>
      </c>
      <c r="D717" s="5"/>
    </row>
    <row r="718" spans="1:4" ht="14.25">
      <c r="A718" s="4" t="s">
        <v>18</v>
      </c>
      <c r="B718" s="4" t="str">
        <f>"2208212426"</f>
        <v>2208212426</v>
      </c>
      <c r="C718" s="4">
        <v>58.9</v>
      </c>
      <c r="D718" s="5"/>
    </row>
    <row r="719" spans="1:4" ht="14.25">
      <c r="A719" s="4" t="s">
        <v>18</v>
      </c>
      <c r="B719" s="4" t="str">
        <f>"2208212427"</f>
        <v>2208212427</v>
      </c>
      <c r="C719" s="4" t="s">
        <v>6</v>
      </c>
      <c r="D719" s="5"/>
    </row>
    <row r="720" spans="1:4" ht="14.25">
      <c r="A720" s="4" t="s">
        <v>18</v>
      </c>
      <c r="B720" s="4" t="str">
        <f>"2208212428"</f>
        <v>2208212428</v>
      </c>
      <c r="C720" s="4">
        <v>60</v>
      </c>
      <c r="D720" s="5"/>
    </row>
    <row r="721" spans="1:4" ht="14.25">
      <c r="A721" s="4" t="s">
        <v>18</v>
      </c>
      <c r="B721" s="4" t="str">
        <f>"2208212429"</f>
        <v>2208212429</v>
      </c>
      <c r="C721" s="4">
        <v>39.3</v>
      </c>
      <c r="D721" s="5"/>
    </row>
    <row r="722" spans="1:4" ht="14.25">
      <c r="A722" s="4" t="s">
        <v>18</v>
      </c>
      <c r="B722" s="4" t="str">
        <f>"2208212430"</f>
        <v>2208212430</v>
      </c>
      <c r="C722" s="4">
        <v>43.2</v>
      </c>
      <c r="D722" s="5"/>
    </row>
    <row r="723" spans="1:4" ht="14.25">
      <c r="A723" s="4" t="s">
        <v>18</v>
      </c>
      <c r="B723" s="4" t="str">
        <f>"2208212501"</f>
        <v>2208212501</v>
      </c>
      <c r="C723" s="4">
        <v>59</v>
      </c>
      <c r="D723" s="5"/>
    </row>
    <row r="724" spans="1:4" ht="14.25">
      <c r="A724" s="4" t="s">
        <v>18</v>
      </c>
      <c r="B724" s="4" t="str">
        <f>"2208212502"</f>
        <v>2208212502</v>
      </c>
      <c r="C724" s="4">
        <v>48.6</v>
      </c>
      <c r="D724" s="5"/>
    </row>
    <row r="725" spans="1:4" ht="14.25">
      <c r="A725" s="4" t="s">
        <v>18</v>
      </c>
      <c r="B725" s="4" t="str">
        <f>"2208212503"</f>
        <v>2208212503</v>
      </c>
      <c r="C725" s="4" t="s">
        <v>6</v>
      </c>
      <c r="D725" s="5"/>
    </row>
    <row r="726" spans="1:4" ht="14.25">
      <c r="A726" s="4" t="s">
        <v>18</v>
      </c>
      <c r="B726" s="4" t="str">
        <f>"2208212504"</f>
        <v>2208212504</v>
      </c>
      <c r="C726" s="4">
        <v>50.2</v>
      </c>
      <c r="D726" s="5"/>
    </row>
    <row r="727" spans="1:4" ht="14.25">
      <c r="A727" s="4" t="s">
        <v>18</v>
      </c>
      <c r="B727" s="4" t="str">
        <f>"2208212505"</f>
        <v>2208212505</v>
      </c>
      <c r="C727" s="4" t="s">
        <v>6</v>
      </c>
      <c r="D727" s="5"/>
    </row>
    <row r="728" spans="1:4" ht="14.25">
      <c r="A728" s="4" t="s">
        <v>18</v>
      </c>
      <c r="B728" s="4" t="str">
        <f>"2208212506"</f>
        <v>2208212506</v>
      </c>
      <c r="C728" s="4">
        <v>50.6</v>
      </c>
      <c r="D728" s="5"/>
    </row>
    <row r="729" spans="1:4" ht="14.25">
      <c r="A729" s="4" t="s">
        <v>18</v>
      </c>
      <c r="B729" s="4" t="str">
        <f>"2208212507"</f>
        <v>2208212507</v>
      </c>
      <c r="C729" s="4">
        <v>50.7</v>
      </c>
      <c r="D729" s="5"/>
    </row>
    <row r="730" spans="1:4" ht="14.25">
      <c r="A730" s="4" t="s">
        <v>18</v>
      </c>
      <c r="B730" s="4" t="str">
        <f>"2208212508"</f>
        <v>2208212508</v>
      </c>
      <c r="C730" s="4">
        <v>41.5</v>
      </c>
      <c r="D730" s="5"/>
    </row>
    <row r="731" spans="1:4" ht="14.25">
      <c r="A731" s="4" t="s">
        <v>18</v>
      </c>
      <c r="B731" s="4" t="str">
        <f>"2208212509"</f>
        <v>2208212509</v>
      </c>
      <c r="C731" s="4">
        <v>58.7</v>
      </c>
      <c r="D731" s="5"/>
    </row>
    <row r="732" spans="1:4" ht="14.25">
      <c r="A732" s="4" t="s">
        <v>18</v>
      </c>
      <c r="B732" s="4" t="str">
        <f>"2208212510"</f>
        <v>2208212510</v>
      </c>
      <c r="C732" s="4">
        <v>69.6</v>
      </c>
      <c r="D732" s="5"/>
    </row>
    <row r="733" spans="1:4" ht="14.25">
      <c r="A733" s="4" t="s">
        <v>18</v>
      </c>
      <c r="B733" s="4" t="str">
        <f>"2208212511"</f>
        <v>2208212511</v>
      </c>
      <c r="C733" s="4">
        <v>45</v>
      </c>
      <c r="D733" s="5"/>
    </row>
    <row r="734" spans="1:4" ht="14.25">
      <c r="A734" s="4" t="s">
        <v>18</v>
      </c>
      <c r="B734" s="4" t="str">
        <f>"2208212512"</f>
        <v>2208212512</v>
      </c>
      <c r="C734" s="4">
        <v>60.2</v>
      </c>
      <c r="D734" s="5"/>
    </row>
    <row r="735" spans="1:4" ht="14.25">
      <c r="A735" s="4" t="s">
        <v>18</v>
      </c>
      <c r="B735" s="4" t="str">
        <f>"2208212513"</f>
        <v>2208212513</v>
      </c>
      <c r="C735" s="4">
        <v>51.8</v>
      </c>
      <c r="D735" s="5"/>
    </row>
    <row r="736" spans="1:4" ht="14.25">
      <c r="A736" s="4" t="s">
        <v>18</v>
      </c>
      <c r="B736" s="4" t="str">
        <f>"2208212514"</f>
        <v>2208212514</v>
      </c>
      <c r="C736" s="4">
        <v>46.7</v>
      </c>
      <c r="D736" s="5"/>
    </row>
    <row r="737" spans="1:4" ht="14.25">
      <c r="A737" s="4" t="s">
        <v>18</v>
      </c>
      <c r="B737" s="4" t="str">
        <f>"2208212515"</f>
        <v>2208212515</v>
      </c>
      <c r="C737" s="4">
        <v>48.5</v>
      </c>
      <c r="D737" s="5"/>
    </row>
    <row r="738" spans="1:4" ht="14.25">
      <c r="A738" s="4" t="s">
        <v>18</v>
      </c>
      <c r="B738" s="4" t="str">
        <f>"2208212516"</f>
        <v>2208212516</v>
      </c>
      <c r="C738" s="4">
        <v>49.1</v>
      </c>
      <c r="D738" s="5"/>
    </row>
    <row r="739" spans="1:4" ht="14.25">
      <c r="A739" s="4" t="s">
        <v>18</v>
      </c>
      <c r="B739" s="4" t="str">
        <f>"2208212517"</f>
        <v>2208212517</v>
      </c>
      <c r="C739" s="4" t="s">
        <v>6</v>
      </c>
      <c r="D739" s="5"/>
    </row>
    <row r="740" spans="1:4" ht="14.25">
      <c r="A740" s="4" t="s">
        <v>18</v>
      </c>
      <c r="B740" s="4" t="str">
        <f>"2208212518"</f>
        <v>2208212518</v>
      </c>
      <c r="C740" s="4">
        <v>67.3</v>
      </c>
      <c r="D740" s="5"/>
    </row>
    <row r="741" spans="1:4" ht="14.25">
      <c r="A741" s="4" t="s">
        <v>18</v>
      </c>
      <c r="B741" s="4" t="str">
        <f>"2208212519"</f>
        <v>2208212519</v>
      </c>
      <c r="C741" s="4" t="s">
        <v>6</v>
      </c>
      <c r="D741" s="5"/>
    </row>
    <row r="742" spans="1:4" ht="14.25">
      <c r="A742" s="4" t="s">
        <v>18</v>
      </c>
      <c r="B742" s="4" t="str">
        <f>"2208212520"</f>
        <v>2208212520</v>
      </c>
      <c r="C742" s="4">
        <v>41.6</v>
      </c>
      <c r="D742" s="5"/>
    </row>
    <row r="743" spans="1:4" ht="14.25">
      <c r="A743" s="4" t="s">
        <v>18</v>
      </c>
      <c r="B743" s="4" t="str">
        <f>"2208212521"</f>
        <v>2208212521</v>
      </c>
      <c r="C743" s="4" t="s">
        <v>6</v>
      </c>
      <c r="D743" s="5"/>
    </row>
    <row r="744" spans="1:4" ht="14.25">
      <c r="A744" s="4" t="s">
        <v>18</v>
      </c>
      <c r="B744" s="4" t="str">
        <f>"2208212522"</f>
        <v>2208212522</v>
      </c>
      <c r="C744" s="4" t="s">
        <v>6</v>
      </c>
      <c r="D744" s="5"/>
    </row>
    <row r="745" spans="1:4" ht="14.25">
      <c r="A745" s="4" t="s">
        <v>18</v>
      </c>
      <c r="B745" s="4" t="str">
        <f>"2208212523"</f>
        <v>2208212523</v>
      </c>
      <c r="C745" s="4">
        <v>52.4</v>
      </c>
      <c r="D745" s="5"/>
    </row>
    <row r="746" spans="1:4" ht="14.25">
      <c r="A746" s="4" t="s">
        <v>18</v>
      </c>
      <c r="B746" s="4" t="str">
        <f>"2208212524"</f>
        <v>2208212524</v>
      </c>
      <c r="C746" s="4">
        <v>51.4</v>
      </c>
      <c r="D746" s="5"/>
    </row>
    <row r="747" spans="1:4" ht="14.25">
      <c r="A747" s="4" t="s">
        <v>18</v>
      </c>
      <c r="B747" s="4" t="str">
        <f>"2208212525"</f>
        <v>2208212525</v>
      </c>
      <c r="C747" s="4">
        <v>48.4</v>
      </c>
      <c r="D747" s="5"/>
    </row>
    <row r="748" spans="1:4" ht="14.25">
      <c r="A748" s="4" t="s">
        <v>18</v>
      </c>
      <c r="B748" s="4" t="str">
        <f>"2208212526"</f>
        <v>2208212526</v>
      </c>
      <c r="C748" s="4">
        <v>70.4</v>
      </c>
      <c r="D748" s="5"/>
    </row>
    <row r="749" spans="1:4" ht="14.25">
      <c r="A749" s="4" t="s">
        <v>18</v>
      </c>
      <c r="B749" s="4" t="str">
        <f>"2208212527"</f>
        <v>2208212527</v>
      </c>
      <c r="C749" s="4" t="s">
        <v>6</v>
      </c>
      <c r="D749" s="5"/>
    </row>
    <row r="750" spans="1:4" ht="14.25">
      <c r="A750" s="4" t="s">
        <v>18</v>
      </c>
      <c r="B750" s="4" t="str">
        <f>"2208212528"</f>
        <v>2208212528</v>
      </c>
      <c r="C750" s="4" t="s">
        <v>6</v>
      </c>
      <c r="D750" s="5"/>
    </row>
    <row r="751" spans="1:4" ht="14.25">
      <c r="A751" s="4" t="s">
        <v>18</v>
      </c>
      <c r="B751" s="4" t="str">
        <f>"2208212529"</f>
        <v>2208212529</v>
      </c>
      <c r="C751" s="4" t="s">
        <v>6</v>
      </c>
      <c r="D751" s="5"/>
    </row>
    <row r="752" spans="1:4" ht="14.25">
      <c r="A752" s="4" t="s">
        <v>18</v>
      </c>
      <c r="B752" s="4" t="str">
        <f>"2208212530"</f>
        <v>2208212530</v>
      </c>
      <c r="C752" s="4" t="s">
        <v>6</v>
      </c>
      <c r="D752" s="5"/>
    </row>
    <row r="753" spans="1:4" ht="14.25">
      <c r="A753" s="4" t="s">
        <v>18</v>
      </c>
      <c r="B753" s="4" t="str">
        <f>"2208212601"</f>
        <v>2208212601</v>
      </c>
      <c r="C753" s="4">
        <v>55.1</v>
      </c>
      <c r="D753" s="5"/>
    </row>
    <row r="754" spans="1:4" ht="14.25">
      <c r="A754" s="4" t="s">
        <v>18</v>
      </c>
      <c r="B754" s="4" t="str">
        <f>"2208212602"</f>
        <v>2208212602</v>
      </c>
      <c r="C754" s="4">
        <v>47.6</v>
      </c>
      <c r="D754" s="5"/>
    </row>
    <row r="755" spans="1:4" ht="14.25">
      <c r="A755" s="4" t="s">
        <v>18</v>
      </c>
      <c r="B755" s="4" t="str">
        <f>"2208212603"</f>
        <v>2208212603</v>
      </c>
      <c r="C755" s="4">
        <v>61.4</v>
      </c>
      <c r="D755" s="5"/>
    </row>
    <row r="756" spans="1:4" ht="14.25">
      <c r="A756" s="4" t="s">
        <v>18</v>
      </c>
      <c r="B756" s="4" t="str">
        <f>"2208212604"</f>
        <v>2208212604</v>
      </c>
      <c r="C756" s="4">
        <v>56.9</v>
      </c>
      <c r="D756" s="5"/>
    </row>
    <row r="757" spans="1:4" ht="14.25">
      <c r="A757" s="4" t="s">
        <v>18</v>
      </c>
      <c r="B757" s="4" t="str">
        <f>"2208212605"</f>
        <v>2208212605</v>
      </c>
      <c r="C757" s="4">
        <v>64.6</v>
      </c>
      <c r="D757" s="5"/>
    </row>
    <row r="758" spans="1:4" ht="14.25">
      <c r="A758" s="4" t="s">
        <v>18</v>
      </c>
      <c r="B758" s="4" t="str">
        <f>"2208212606"</f>
        <v>2208212606</v>
      </c>
      <c r="C758" s="4">
        <v>67.5</v>
      </c>
      <c r="D758" s="5"/>
    </row>
    <row r="759" spans="1:4" ht="14.25">
      <c r="A759" s="4" t="s">
        <v>18</v>
      </c>
      <c r="B759" s="4" t="str">
        <f>"2208212607"</f>
        <v>2208212607</v>
      </c>
      <c r="C759" s="4" t="s">
        <v>6</v>
      </c>
      <c r="D759" s="5"/>
    </row>
    <row r="760" spans="1:4" ht="14.25">
      <c r="A760" s="4" t="s">
        <v>18</v>
      </c>
      <c r="B760" s="4" t="str">
        <f>"2208212608"</f>
        <v>2208212608</v>
      </c>
      <c r="C760" s="4">
        <v>38.6</v>
      </c>
      <c r="D760" s="5"/>
    </row>
    <row r="761" spans="1:4" ht="14.25">
      <c r="A761" s="4" t="s">
        <v>18</v>
      </c>
      <c r="B761" s="4" t="str">
        <f>"2208212609"</f>
        <v>2208212609</v>
      </c>
      <c r="C761" s="4">
        <v>64.6</v>
      </c>
      <c r="D761" s="5"/>
    </row>
    <row r="762" spans="1:4" ht="14.25">
      <c r="A762" s="4" t="s">
        <v>18</v>
      </c>
      <c r="B762" s="4" t="str">
        <f>"2208212610"</f>
        <v>2208212610</v>
      </c>
      <c r="C762" s="4">
        <v>55.6</v>
      </c>
      <c r="D762" s="5"/>
    </row>
    <row r="763" spans="1:4" ht="14.25">
      <c r="A763" s="4" t="s">
        <v>18</v>
      </c>
      <c r="B763" s="4" t="str">
        <f>"2208212611"</f>
        <v>2208212611</v>
      </c>
      <c r="C763" s="4">
        <v>65.6</v>
      </c>
      <c r="D763" s="5"/>
    </row>
    <row r="764" spans="1:4" ht="14.25">
      <c r="A764" s="4" t="s">
        <v>18</v>
      </c>
      <c r="B764" s="4" t="str">
        <f>"2208212612"</f>
        <v>2208212612</v>
      </c>
      <c r="C764" s="4">
        <v>60.3</v>
      </c>
      <c r="D764" s="5"/>
    </row>
    <row r="765" spans="1:4" ht="14.25">
      <c r="A765" s="4" t="s">
        <v>18</v>
      </c>
      <c r="B765" s="4" t="str">
        <f>"2208212613"</f>
        <v>2208212613</v>
      </c>
      <c r="C765" s="4" t="s">
        <v>6</v>
      </c>
      <c r="D765" s="5"/>
    </row>
    <row r="766" spans="1:4" ht="14.25">
      <c r="A766" s="4" t="s">
        <v>18</v>
      </c>
      <c r="B766" s="4" t="str">
        <f>"2208212614"</f>
        <v>2208212614</v>
      </c>
      <c r="C766" s="4">
        <v>54.8</v>
      </c>
      <c r="D766" s="5"/>
    </row>
    <row r="767" spans="1:4" ht="14.25">
      <c r="A767" s="4" t="s">
        <v>18</v>
      </c>
      <c r="B767" s="4" t="str">
        <f>"2208212615"</f>
        <v>2208212615</v>
      </c>
      <c r="C767" s="4" t="s">
        <v>6</v>
      </c>
      <c r="D767" s="5"/>
    </row>
    <row r="768" spans="1:4" ht="14.25">
      <c r="A768" s="4" t="s">
        <v>18</v>
      </c>
      <c r="B768" s="4" t="str">
        <f>"2208212616"</f>
        <v>2208212616</v>
      </c>
      <c r="C768" s="4">
        <v>37.5</v>
      </c>
      <c r="D768" s="5"/>
    </row>
    <row r="769" spans="1:4" ht="14.25">
      <c r="A769" s="4" t="s">
        <v>18</v>
      </c>
      <c r="B769" s="4" t="str">
        <f>"2208212617"</f>
        <v>2208212617</v>
      </c>
      <c r="C769" s="4">
        <v>66.5</v>
      </c>
      <c r="D769" s="5"/>
    </row>
    <row r="770" spans="1:4" ht="14.25">
      <c r="A770" s="4" t="s">
        <v>18</v>
      </c>
      <c r="B770" s="4" t="str">
        <f>"2208212618"</f>
        <v>2208212618</v>
      </c>
      <c r="C770" s="4">
        <v>63.8</v>
      </c>
      <c r="D770" s="5"/>
    </row>
    <row r="771" spans="1:4" ht="14.25">
      <c r="A771" s="4" t="s">
        <v>18</v>
      </c>
      <c r="B771" s="4" t="str">
        <f>"2208212619"</f>
        <v>2208212619</v>
      </c>
      <c r="C771" s="4" t="s">
        <v>6</v>
      </c>
      <c r="D771" s="5"/>
    </row>
    <row r="772" spans="1:4" ht="14.25">
      <c r="A772" s="4" t="s">
        <v>18</v>
      </c>
      <c r="B772" s="4" t="str">
        <f>"2208212620"</f>
        <v>2208212620</v>
      </c>
      <c r="C772" s="4">
        <v>55.2</v>
      </c>
      <c r="D772" s="5"/>
    </row>
    <row r="773" spans="1:4" ht="14.25">
      <c r="A773" s="4" t="s">
        <v>19</v>
      </c>
      <c r="B773" s="4" t="str">
        <f>"2208212621"</f>
        <v>2208212621</v>
      </c>
      <c r="C773" s="4">
        <v>61.4</v>
      </c>
      <c r="D773" s="5"/>
    </row>
    <row r="774" spans="1:4" ht="14.25">
      <c r="A774" s="4" t="s">
        <v>19</v>
      </c>
      <c r="B774" s="4" t="str">
        <f>"2208212622"</f>
        <v>2208212622</v>
      </c>
      <c r="C774" s="4">
        <v>51.4</v>
      </c>
      <c r="D774" s="5"/>
    </row>
    <row r="775" spans="1:4" ht="14.25">
      <c r="A775" s="4" t="s">
        <v>19</v>
      </c>
      <c r="B775" s="4" t="str">
        <f>"2208212623"</f>
        <v>2208212623</v>
      </c>
      <c r="C775" s="4">
        <v>43.8</v>
      </c>
      <c r="D775" s="5"/>
    </row>
    <row r="776" spans="1:4" ht="14.25">
      <c r="A776" s="4" t="s">
        <v>19</v>
      </c>
      <c r="B776" s="4" t="str">
        <f>"2208212624"</f>
        <v>2208212624</v>
      </c>
      <c r="C776" s="4" t="s">
        <v>6</v>
      </c>
      <c r="D776" s="5"/>
    </row>
    <row r="777" spans="1:4" ht="14.25">
      <c r="A777" s="4" t="s">
        <v>19</v>
      </c>
      <c r="B777" s="4" t="str">
        <f>"2208212625"</f>
        <v>2208212625</v>
      </c>
      <c r="C777" s="4">
        <v>52.7</v>
      </c>
      <c r="D777" s="5"/>
    </row>
    <row r="778" spans="1:4" ht="14.25">
      <c r="A778" s="4" t="s">
        <v>19</v>
      </c>
      <c r="B778" s="4" t="str">
        <f>"2208212626"</f>
        <v>2208212626</v>
      </c>
      <c r="C778" s="4">
        <v>63</v>
      </c>
      <c r="D778" s="5"/>
    </row>
    <row r="779" spans="1:4" ht="14.25">
      <c r="A779" s="4" t="s">
        <v>19</v>
      </c>
      <c r="B779" s="4" t="str">
        <f>"2208212627"</f>
        <v>2208212627</v>
      </c>
      <c r="C779" s="4">
        <v>56.4</v>
      </c>
      <c r="D779" s="5"/>
    </row>
    <row r="780" spans="1:4" ht="14.25">
      <c r="A780" s="4" t="s">
        <v>19</v>
      </c>
      <c r="B780" s="4" t="str">
        <f>"2208212628"</f>
        <v>2208212628</v>
      </c>
      <c r="C780" s="4">
        <v>59.8</v>
      </c>
      <c r="D780" s="5"/>
    </row>
    <row r="781" spans="1:4" ht="14.25">
      <c r="A781" s="4" t="s">
        <v>19</v>
      </c>
      <c r="B781" s="4" t="str">
        <f>"2208212629"</f>
        <v>2208212629</v>
      </c>
      <c r="C781" s="4">
        <v>63.8</v>
      </c>
      <c r="D781" s="5"/>
    </row>
    <row r="782" spans="1:4" ht="14.25">
      <c r="A782" s="4" t="s">
        <v>19</v>
      </c>
      <c r="B782" s="4" t="str">
        <f>"2208212630"</f>
        <v>2208212630</v>
      </c>
      <c r="C782" s="4">
        <v>52.4</v>
      </c>
      <c r="D782" s="5"/>
    </row>
    <row r="783" spans="1:4" ht="14.25">
      <c r="A783" s="4" t="s">
        <v>19</v>
      </c>
      <c r="B783" s="4" t="str">
        <f>"2208212701"</f>
        <v>2208212701</v>
      </c>
      <c r="C783" s="4">
        <v>35.2</v>
      </c>
      <c r="D783" s="5"/>
    </row>
    <row r="784" spans="1:4" ht="14.25">
      <c r="A784" s="4" t="s">
        <v>19</v>
      </c>
      <c r="B784" s="4" t="str">
        <f>"2208212702"</f>
        <v>2208212702</v>
      </c>
      <c r="C784" s="4">
        <v>42.8</v>
      </c>
      <c r="D784" s="5"/>
    </row>
    <row r="785" spans="1:4" ht="14.25">
      <c r="A785" s="4" t="s">
        <v>19</v>
      </c>
      <c r="B785" s="4" t="str">
        <f>"2208212703"</f>
        <v>2208212703</v>
      </c>
      <c r="C785" s="4">
        <v>41</v>
      </c>
      <c r="D785" s="5"/>
    </row>
    <row r="786" spans="1:4" ht="14.25">
      <c r="A786" s="4" t="s">
        <v>19</v>
      </c>
      <c r="B786" s="4" t="str">
        <f>"2208212704"</f>
        <v>2208212704</v>
      </c>
      <c r="C786" s="4">
        <v>47.9</v>
      </c>
      <c r="D786" s="5"/>
    </row>
    <row r="787" spans="1:4" ht="14.25">
      <c r="A787" s="4" t="s">
        <v>19</v>
      </c>
      <c r="B787" s="4" t="str">
        <f>"2208212705"</f>
        <v>2208212705</v>
      </c>
      <c r="C787" s="4">
        <v>31.7</v>
      </c>
      <c r="D787" s="5"/>
    </row>
    <row r="788" spans="1:4" ht="14.25">
      <c r="A788" s="4" t="s">
        <v>19</v>
      </c>
      <c r="B788" s="4" t="str">
        <f>"2208212706"</f>
        <v>2208212706</v>
      </c>
      <c r="C788" s="4">
        <v>50.4</v>
      </c>
      <c r="D788" s="5"/>
    </row>
    <row r="789" spans="1:4" ht="14.25">
      <c r="A789" s="4" t="s">
        <v>19</v>
      </c>
      <c r="B789" s="4" t="str">
        <f>"2208212707"</f>
        <v>2208212707</v>
      </c>
      <c r="C789" s="4">
        <v>48</v>
      </c>
      <c r="D789" s="5"/>
    </row>
    <row r="790" spans="1:4" ht="14.25">
      <c r="A790" s="4" t="s">
        <v>19</v>
      </c>
      <c r="B790" s="4" t="str">
        <f>"2208212708"</f>
        <v>2208212708</v>
      </c>
      <c r="C790" s="4">
        <v>14</v>
      </c>
      <c r="D790" s="5"/>
    </row>
    <row r="791" spans="1:4" ht="14.25">
      <c r="A791" s="4" t="s">
        <v>19</v>
      </c>
      <c r="B791" s="4" t="str">
        <f>"2208212709"</f>
        <v>2208212709</v>
      </c>
      <c r="C791" s="4">
        <v>28.7</v>
      </c>
      <c r="D791" s="5"/>
    </row>
    <row r="792" spans="1:4" ht="14.25">
      <c r="A792" s="4" t="s">
        <v>19</v>
      </c>
      <c r="B792" s="4" t="str">
        <f>"2208212710"</f>
        <v>2208212710</v>
      </c>
      <c r="C792" s="4">
        <v>55.7</v>
      </c>
      <c r="D792" s="5"/>
    </row>
    <row r="793" spans="1:4" ht="14.25">
      <c r="A793" s="4" t="s">
        <v>19</v>
      </c>
      <c r="B793" s="4" t="str">
        <f>"2208212711"</f>
        <v>2208212711</v>
      </c>
      <c r="C793" s="4">
        <v>45.1</v>
      </c>
      <c r="D793" s="5"/>
    </row>
    <row r="794" spans="1:4" ht="14.25">
      <c r="A794" s="4" t="s">
        <v>19</v>
      </c>
      <c r="B794" s="4" t="str">
        <f>"2208212712"</f>
        <v>2208212712</v>
      </c>
      <c r="C794" s="4">
        <v>56.7</v>
      </c>
      <c r="D794" s="5"/>
    </row>
    <row r="795" spans="1:4" ht="14.25">
      <c r="A795" s="4" t="s">
        <v>19</v>
      </c>
      <c r="B795" s="4" t="str">
        <f>"2208212713"</f>
        <v>2208212713</v>
      </c>
      <c r="C795" s="4">
        <v>63.2</v>
      </c>
      <c r="D795" s="5"/>
    </row>
    <row r="796" spans="1:4" ht="14.25">
      <c r="A796" s="4" t="s">
        <v>19</v>
      </c>
      <c r="B796" s="4" t="str">
        <f>"2208212714"</f>
        <v>2208212714</v>
      </c>
      <c r="C796" s="4">
        <v>40.5</v>
      </c>
      <c r="D796" s="5"/>
    </row>
    <row r="797" spans="1:4" ht="14.25">
      <c r="A797" s="4" t="s">
        <v>19</v>
      </c>
      <c r="B797" s="4" t="str">
        <f>"2208212715"</f>
        <v>2208212715</v>
      </c>
      <c r="C797" s="4">
        <v>51.1</v>
      </c>
      <c r="D797" s="5"/>
    </row>
    <row r="798" spans="1:4" ht="14.25">
      <c r="A798" s="4" t="s">
        <v>19</v>
      </c>
      <c r="B798" s="4" t="str">
        <f>"2208212716"</f>
        <v>2208212716</v>
      </c>
      <c r="C798" s="4" t="s">
        <v>6</v>
      </c>
      <c r="D798" s="5"/>
    </row>
    <row r="799" spans="1:4" ht="14.25">
      <c r="A799" s="4" t="s">
        <v>19</v>
      </c>
      <c r="B799" s="4" t="str">
        <f>"2208212717"</f>
        <v>2208212717</v>
      </c>
      <c r="C799" s="4">
        <v>57.7</v>
      </c>
      <c r="D799" s="5"/>
    </row>
    <row r="800" spans="1:4" ht="14.25">
      <c r="A800" s="4" t="s">
        <v>19</v>
      </c>
      <c r="B800" s="4" t="str">
        <f>"2208212718"</f>
        <v>2208212718</v>
      </c>
      <c r="C800" s="4" t="s">
        <v>6</v>
      </c>
      <c r="D800" s="5"/>
    </row>
    <row r="801" spans="1:4" ht="14.25">
      <c r="A801" s="4" t="s">
        <v>19</v>
      </c>
      <c r="B801" s="4" t="str">
        <f>"2208212719"</f>
        <v>2208212719</v>
      </c>
      <c r="C801" s="4">
        <v>40.9</v>
      </c>
      <c r="D801" s="5"/>
    </row>
    <row r="802" spans="1:4" ht="14.25">
      <c r="A802" s="4" t="s">
        <v>19</v>
      </c>
      <c r="B802" s="4" t="str">
        <f>"2208212720"</f>
        <v>2208212720</v>
      </c>
      <c r="C802" s="4">
        <v>44.4</v>
      </c>
      <c r="D802" s="5"/>
    </row>
    <row r="803" spans="1:4" ht="14.25">
      <c r="A803" s="4" t="s">
        <v>19</v>
      </c>
      <c r="B803" s="4" t="str">
        <f>"2208212721"</f>
        <v>2208212721</v>
      </c>
      <c r="C803" s="4">
        <v>43.1</v>
      </c>
      <c r="D803" s="5"/>
    </row>
    <row r="804" spans="1:4" ht="14.25">
      <c r="A804" s="4" t="s">
        <v>19</v>
      </c>
      <c r="B804" s="4" t="str">
        <f>"2208212722"</f>
        <v>2208212722</v>
      </c>
      <c r="C804" s="4" t="s">
        <v>6</v>
      </c>
      <c r="D804" s="5"/>
    </row>
    <row r="805" spans="1:4" ht="14.25">
      <c r="A805" s="4" t="s">
        <v>19</v>
      </c>
      <c r="B805" s="4" t="str">
        <f>"2208212723"</f>
        <v>2208212723</v>
      </c>
      <c r="C805" s="4">
        <v>44.2</v>
      </c>
      <c r="D805" s="5"/>
    </row>
    <row r="806" spans="1:4" ht="14.25">
      <c r="A806" s="4" t="s">
        <v>19</v>
      </c>
      <c r="B806" s="4" t="str">
        <f>"2208212724"</f>
        <v>2208212724</v>
      </c>
      <c r="C806" s="4">
        <v>42.7</v>
      </c>
      <c r="D806" s="5"/>
    </row>
    <row r="807" spans="1:4" ht="14.25">
      <c r="A807" s="4" t="s">
        <v>19</v>
      </c>
      <c r="B807" s="4" t="str">
        <f>"2208212725"</f>
        <v>2208212725</v>
      </c>
      <c r="C807" s="4">
        <v>42.3</v>
      </c>
      <c r="D807" s="5"/>
    </row>
    <row r="808" spans="1:4" ht="14.25">
      <c r="A808" s="4" t="s">
        <v>19</v>
      </c>
      <c r="B808" s="4" t="str">
        <f>"2208212726"</f>
        <v>2208212726</v>
      </c>
      <c r="C808" s="4" t="s">
        <v>6</v>
      </c>
      <c r="D808" s="5"/>
    </row>
    <row r="809" spans="1:4" ht="14.25">
      <c r="A809" s="4" t="s">
        <v>19</v>
      </c>
      <c r="B809" s="4" t="str">
        <f>"2208212727"</f>
        <v>2208212727</v>
      </c>
      <c r="C809" s="4">
        <v>42</v>
      </c>
      <c r="D809" s="5"/>
    </row>
    <row r="810" spans="1:4" ht="14.25">
      <c r="A810" s="4" t="s">
        <v>19</v>
      </c>
      <c r="B810" s="4" t="str">
        <f>"2208212728"</f>
        <v>2208212728</v>
      </c>
      <c r="C810" s="4" t="s">
        <v>6</v>
      </c>
      <c r="D810" s="5"/>
    </row>
    <row r="811" spans="1:4" ht="14.25">
      <c r="A811" s="4" t="s">
        <v>19</v>
      </c>
      <c r="B811" s="4" t="str">
        <f>"2208212729"</f>
        <v>2208212729</v>
      </c>
      <c r="C811" s="4">
        <v>55.7</v>
      </c>
      <c r="D811" s="5"/>
    </row>
    <row r="812" spans="1:4" ht="14.25">
      <c r="A812" s="4" t="s">
        <v>19</v>
      </c>
      <c r="B812" s="4" t="str">
        <f>"2208212730"</f>
        <v>2208212730</v>
      </c>
      <c r="C812" s="4">
        <v>71.3</v>
      </c>
      <c r="D812" s="5"/>
    </row>
    <row r="813" spans="1:4" ht="14.25">
      <c r="A813" s="4" t="s">
        <v>19</v>
      </c>
      <c r="B813" s="4" t="str">
        <f>"2208212801"</f>
        <v>2208212801</v>
      </c>
      <c r="C813" s="4" t="s">
        <v>6</v>
      </c>
      <c r="D813" s="5"/>
    </row>
    <row r="814" spans="1:4" ht="14.25">
      <c r="A814" s="4" t="s">
        <v>19</v>
      </c>
      <c r="B814" s="4" t="str">
        <f>"2208212802"</f>
        <v>2208212802</v>
      </c>
      <c r="C814" s="4" t="s">
        <v>6</v>
      </c>
      <c r="D814" s="5"/>
    </row>
    <row r="815" spans="1:4" ht="14.25">
      <c r="A815" s="4" t="s">
        <v>19</v>
      </c>
      <c r="B815" s="4" t="str">
        <f>"2208212803"</f>
        <v>2208212803</v>
      </c>
      <c r="C815" s="4" t="s">
        <v>6</v>
      </c>
      <c r="D815" s="5"/>
    </row>
    <row r="816" spans="1:4" ht="14.25">
      <c r="A816" s="4" t="s">
        <v>19</v>
      </c>
      <c r="B816" s="4" t="str">
        <f>"2208212804"</f>
        <v>2208212804</v>
      </c>
      <c r="C816" s="4">
        <v>54.6</v>
      </c>
      <c r="D816" s="5"/>
    </row>
    <row r="817" spans="1:4" ht="14.25">
      <c r="A817" s="4" t="s">
        <v>19</v>
      </c>
      <c r="B817" s="4" t="str">
        <f>"2208212805"</f>
        <v>2208212805</v>
      </c>
      <c r="C817" s="4" t="s">
        <v>6</v>
      </c>
      <c r="D817" s="5"/>
    </row>
    <row r="818" spans="1:4" ht="14.25">
      <c r="A818" s="4" t="s">
        <v>19</v>
      </c>
      <c r="B818" s="4" t="str">
        <f>"2208212806"</f>
        <v>2208212806</v>
      </c>
      <c r="C818" s="4" t="s">
        <v>6</v>
      </c>
      <c r="D818" s="5"/>
    </row>
    <row r="819" spans="1:4" ht="14.25">
      <c r="A819" s="4" t="s">
        <v>19</v>
      </c>
      <c r="B819" s="4" t="str">
        <f>"2208212807"</f>
        <v>2208212807</v>
      </c>
      <c r="C819" s="4">
        <v>69.3</v>
      </c>
      <c r="D819" s="5"/>
    </row>
    <row r="820" spans="1:4" ht="14.25">
      <c r="A820" s="4" t="s">
        <v>19</v>
      </c>
      <c r="B820" s="4" t="str">
        <f>"2208212808"</f>
        <v>2208212808</v>
      </c>
      <c r="C820" s="4">
        <v>54.5</v>
      </c>
      <c r="D820" s="5"/>
    </row>
    <row r="821" spans="1:4" ht="14.25">
      <c r="A821" s="4" t="s">
        <v>19</v>
      </c>
      <c r="B821" s="4" t="str">
        <f>"2208212809"</f>
        <v>2208212809</v>
      </c>
      <c r="C821" s="4">
        <v>56.7</v>
      </c>
      <c r="D821" s="5"/>
    </row>
    <row r="822" spans="1:4" ht="14.25">
      <c r="A822" s="4" t="s">
        <v>19</v>
      </c>
      <c r="B822" s="4" t="str">
        <f>"2208212810"</f>
        <v>2208212810</v>
      </c>
      <c r="C822" s="4">
        <v>45</v>
      </c>
      <c r="D822" s="5"/>
    </row>
    <row r="823" spans="1:4" ht="14.25">
      <c r="A823" s="4" t="s">
        <v>19</v>
      </c>
      <c r="B823" s="4" t="str">
        <f>"2208212811"</f>
        <v>2208212811</v>
      </c>
      <c r="C823" s="4">
        <v>43.9</v>
      </c>
      <c r="D823" s="5"/>
    </row>
    <row r="824" spans="1:4" ht="14.25">
      <c r="A824" s="4" t="s">
        <v>19</v>
      </c>
      <c r="B824" s="4" t="str">
        <f>"2208212812"</f>
        <v>2208212812</v>
      </c>
      <c r="C824" s="4" t="s">
        <v>6</v>
      </c>
      <c r="D824" s="5"/>
    </row>
    <row r="825" spans="1:4" ht="14.25">
      <c r="A825" s="4" t="s">
        <v>19</v>
      </c>
      <c r="B825" s="4" t="str">
        <f>"2208212813"</f>
        <v>2208212813</v>
      </c>
      <c r="C825" s="4">
        <v>53.8</v>
      </c>
      <c r="D825" s="5"/>
    </row>
    <row r="826" spans="1:4" ht="14.25">
      <c r="A826" s="4" t="s">
        <v>19</v>
      </c>
      <c r="B826" s="4" t="str">
        <f>"2208212814"</f>
        <v>2208212814</v>
      </c>
      <c r="C826" s="4">
        <v>69.1</v>
      </c>
      <c r="D826" s="5"/>
    </row>
    <row r="827" spans="1:4" ht="14.25">
      <c r="A827" s="4" t="s">
        <v>19</v>
      </c>
      <c r="B827" s="4" t="str">
        <f>"2208212815"</f>
        <v>2208212815</v>
      </c>
      <c r="C827" s="4">
        <v>50.2</v>
      </c>
      <c r="D827" s="5"/>
    </row>
    <row r="828" spans="1:4" ht="14.25">
      <c r="A828" s="4" t="s">
        <v>19</v>
      </c>
      <c r="B828" s="4" t="str">
        <f>"2208212816"</f>
        <v>2208212816</v>
      </c>
      <c r="C828" s="4">
        <v>51.3</v>
      </c>
      <c r="D828" s="5"/>
    </row>
    <row r="829" spans="1:4" ht="14.25">
      <c r="A829" s="4" t="s">
        <v>19</v>
      </c>
      <c r="B829" s="4" t="str">
        <f>"2208212817"</f>
        <v>2208212817</v>
      </c>
      <c r="C829" s="4" t="s">
        <v>6</v>
      </c>
      <c r="D829" s="5"/>
    </row>
    <row r="830" spans="1:4" ht="14.25">
      <c r="A830" s="4" t="s">
        <v>19</v>
      </c>
      <c r="B830" s="4" t="str">
        <f>"2208212818"</f>
        <v>2208212818</v>
      </c>
      <c r="C830" s="4" t="s">
        <v>6</v>
      </c>
      <c r="D830" s="5"/>
    </row>
    <row r="831" spans="1:4" ht="14.25">
      <c r="A831" s="4" t="s">
        <v>19</v>
      </c>
      <c r="B831" s="4" t="str">
        <f>"2208212819"</f>
        <v>2208212819</v>
      </c>
      <c r="C831" s="4">
        <v>58.4</v>
      </c>
      <c r="D831" s="5"/>
    </row>
    <row r="832" spans="1:4" ht="14.25">
      <c r="A832" s="4" t="s">
        <v>19</v>
      </c>
      <c r="B832" s="4" t="str">
        <f>"2208212820"</f>
        <v>2208212820</v>
      </c>
      <c r="C832" s="4">
        <v>40.9</v>
      </c>
      <c r="D832" s="5"/>
    </row>
    <row r="833" spans="1:4" ht="14.25">
      <c r="A833" s="4" t="s">
        <v>19</v>
      </c>
      <c r="B833" s="4" t="str">
        <f>"2208212821"</f>
        <v>2208212821</v>
      </c>
      <c r="C833" s="4">
        <v>57</v>
      </c>
      <c r="D833" s="5"/>
    </row>
    <row r="834" spans="1:4" ht="14.25">
      <c r="A834" s="4" t="s">
        <v>19</v>
      </c>
      <c r="B834" s="4" t="str">
        <f>"2208212822"</f>
        <v>2208212822</v>
      </c>
      <c r="C834" s="4" t="s">
        <v>6</v>
      </c>
      <c r="D834" s="5"/>
    </row>
    <row r="835" spans="1:4" ht="14.25">
      <c r="A835" s="4" t="s">
        <v>19</v>
      </c>
      <c r="B835" s="4" t="str">
        <f>"2208212823"</f>
        <v>2208212823</v>
      </c>
      <c r="C835" s="4">
        <v>54.8</v>
      </c>
      <c r="D835" s="5"/>
    </row>
    <row r="836" spans="1:4" ht="14.25">
      <c r="A836" s="4" t="s">
        <v>19</v>
      </c>
      <c r="B836" s="4" t="str">
        <f>"2208212824"</f>
        <v>2208212824</v>
      </c>
      <c r="C836" s="4">
        <v>53.1</v>
      </c>
      <c r="D836" s="5"/>
    </row>
    <row r="837" spans="1:4" ht="14.25">
      <c r="A837" s="4" t="s">
        <v>19</v>
      </c>
      <c r="B837" s="4" t="str">
        <f>"2208212825"</f>
        <v>2208212825</v>
      </c>
      <c r="C837" s="4" t="s">
        <v>6</v>
      </c>
      <c r="D837" s="5"/>
    </row>
    <row r="838" spans="1:4" ht="14.25">
      <c r="A838" s="4" t="s">
        <v>19</v>
      </c>
      <c r="B838" s="4" t="str">
        <f>"2208212826"</f>
        <v>2208212826</v>
      </c>
      <c r="C838" s="4">
        <v>61.6</v>
      </c>
      <c r="D838" s="5"/>
    </row>
    <row r="839" spans="1:4" ht="14.25">
      <c r="A839" s="4" t="s">
        <v>19</v>
      </c>
      <c r="B839" s="4" t="str">
        <f>"2208212827"</f>
        <v>2208212827</v>
      </c>
      <c r="C839" s="4">
        <v>44.3</v>
      </c>
      <c r="D839" s="5"/>
    </row>
    <row r="840" spans="1:4" ht="14.25">
      <c r="A840" s="4" t="s">
        <v>19</v>
      </c>
      <c r="B840" s="4" t="str">
        <f>"2208212828"</f>
        <v>2208212828</v>
      </c>
      <c r="C840" s="4" t="s">
        <v>6</v>
      </c>
      <c r="D840" s="5"/>
    </row>
    <row r="841" spans="1:4" ht="14.25">
      <c r="A841" s="4" t="s">
        <v>19</v>
      </c>
      <c r="B841" s="4" t="str">
        <f>"2208212829"</f>
        <v>2208212829</v>
      </c>
      <c r="C841" s="4">
        <v>50</v>
      </c>
      <c r="D841" s="5"/>
    </row>
    <row r="842" spans="1:4" ht="14.25">
      <c r="A842" s="4" t="s">
        <v>19</v>
      </c>
      <c r="B842" s="4" t="str">
        <f>"2208212830"</f>
        <v>2208212830</v>
      </c>
      <c r="C842" s="4" t="s">
        <v>6</v>
      </c>
      <c r="D842" s="5"/>
    </row>
    <row r="843" spans="1:4" ht="14.25">
      <c r="A843" s="4" t="s">
        <v>19</v>
      </c>
      <c r="B843" s="4" t="str">
        <f>"2208212901"</f>
        <v>2208212901</v>
      </c>
      <c r="C843" s="4" t="s">
        <v>6</v>
      </c>
      <c r="D843" s="5"/>
    </row>
    <row r="844" spans="1:4" ht="14.25">
      <c r="A844" s="4" t="s">
        <v>19</v>
      </c>
      <c r="B844" s="4" t="str">
        <f>"2208212902"</f>
        <v>2208212902</v>
      </c>
      <c r="C844" s="4">
        <v>36.6</v>
      </c>
      <c r="D844" s="5"/>
    </row>
    <row r="845" spans="1:4" ht="14.25">
      <c r="A845" s="4" t="s">
        <v>19</v>
      </c>
      <c r="B845" s="4" t="str">
        <f>"2208212903"</f>
        <v>2208212903</v>
      </c>
      <c r="C845" s="4">
        <v>57.7</v>
      </c>
      <c r="D845" s="5"/>
    </row>
    <row r="846" spans="1:4" ht="14.25">
      <c r="A846" s="4" t="s">
        <v>19</v>
      </c>
      <c r="B846" s="4" t="str">
        <f>"2208212904"</f>
        <v>2208212904</v>
      </c>
      <c r="C846" s="4">
        <v>51.5</v>
      </c>
      <c r="D846" s="5"/>
    </row>
    <row r="847" spans="1:4" ht="14.25">
      <c r="A847" s="4" t="s">
        <v>19</v>
      </c>
      <c r="B847" s="4" t="str">
        <f>"2208212905"</f>
        <v>2208212905</v>
      </c>
      <c r="C847" s="4">
        <v>46.3</v>
      </c>
      <c r="D847" s="5"/>
    </row>
    <row r="848" spans="1:4" ht="14.25">
      <c r="A848" s="4" t="s">
        <v>19</v>
      </c>
      <c r="B848" s="4" t="str">
        <f>"2208212906"</f>
        <v>2208212906</v>
      </c>
      <c r="C848" s="4">
        <v>47.4</v>
      </c>
      <c r="D848" s="5"/>
    </row>
    <row r="849" spans="1:4" ht="14.25">
      <c r="A849" s="4" t="s">
        <v>19</v>
      </c>
      <c r="B849" s="4" t="str">
        <f>"2208212907"</f>
        <v>2208212907</v>
      </c>
      <c r="C849" s="4" t="s">
        <v>6</v>
      </c>
      <c r="D849" s="5"/>
    </row>
    <row r="850" spans="1:4" ht="14.25">
      <c r="A850" s="4" t="s">
        <v>19</v>
      </c>
      <c r="B850" s="4" t="str">
        <f>"2208212908"</f>
        <v>2208212908</v>
      </c>
      <c r="C850" s="4">
        <v>46.4</v>
      </c>
      <c r="D850" s="5"/>
    </row>
    <row r="851" spans="1:4" ht="14.25">
      <c r="A851" s="4" t="s">
        <v>19</v>
      </c>
      <c r="B851" s="4" t="str">
        <f>"2208212909"</f>
        <v>2208212909</v>
      </c>
      <c r="C851" s="4">
        <v>51</v>
      </c>
      <c r="D851" s="5"/>
    </row>
    <row r="852" spans="1:4" ht="14.25">
      <c r="A852" s="4" t="s">
        <v>19</v>
      </c>
      <c r="B852" s="4" t="str">
        <f>"2208212910"</f>
        <v>2208212910</v>
      </c>
      <c r="C852" s="4">
        <v>64.9</v>
      </c>
      <c r="D852" s="5"/>
    </row>
    <row r="853" spans="1:4" ht="14.25">
      <c r="A853" s="4" t="s">
        <v>19</v>
      </c>
      <c r="B853" s="4" t="str">
        <f>"2208212911"</f>
        <v>2208212911</v>
      </c>
      <c r="C853" s="4">
        <v>56</v>
      </c>
      <c r="D853" s="5"/>
    </row>
    <row r="854" spans="1:4" ht="14.25">
      <c r="A854" s="4" t="s">
        <v>19</v>
      </c>
      <c r="B854" s="4" t="str">
        <f>"2208212912"</f>
        <v>2208212912</v>
      </c>
      <c r="C854" s="4">
        <v>61.7</v>
      </c>
      <c r="D854" s="5"/>
    </row>
    <row r="855" spans="1:4" ht="14.25">
      <c r="A855" s="4" t="s">
        <v>19</v>
      </c>
      <c r="B855" s="4" t="str">
        <f>"2208212913"</f>
        <v>2208212913</v>
      </c>
      <c r="C855" s="4">
        <v>41.9</v>
      </c>
      <c r="D855" s="5"/>
    </row>
    <row r="856" spans="1:4" ht="14.25">
      <c r="A856" s="4" t="s">
        <v>19</v>
      </c>
      <c r="B856" s="4" t="str">
        <f>"2208212914"</f>
        <v>2208212914</v>
      </c>
      <c r="C856" s="4">
        <v>42.1</v>
      </c>
      <c r="D856" s="5"/>
    </row>
    <row r="857" spans="1:4" ht="14.25">
      <c r="A857" s="4" t="s">
        <v>19</v>
      </c>
      <c r="B857" s="4" t="str">
        <f>"2208212915"</f>
        <v>2208212915</v>
      </c>
      <c r="C857" s="4" t="s">
        <v>6</v>
      </c>
      <c r="D857" s="5"/>
    </row>
    <row r="858" spans="1:4" ht="14.25">
      <c r="A858" s="4" t="s">
        <v>19</v>
      </c>
      <c r="B858" s="4" t="str">
        <f>"2208212916"</f>
        <v>2208212916</v>
      </c>
      <c r="C858" s="4">
        <v>46.3</v>
      </c>
      <c r="D858" s="5"/>
    </row>
    <row r="859" spans="1:4" ht="14.25">
      <c r="A859" s="4" t="s">
        <v>19</v>
      </c>
      <c r="B859" s="4" t="str">
        <f>"2208212917"</f>
        <v>2208212917</v>
      </c>
      <c r="C859" s="4">
        <v>43.3</v>
      </c>
      <c r="D859" s="5"/>
    </row>
    <row r="860" spans="1:4" ht="14.25">
      <c r="A860" s="4" t="s">
        <v>19</v>
      </c>
      <c r="B860" s="4" t="str">
        <f>"2208212918"</f>
        <v>2208212918</v>
      </c>
      <c r="C860" s="4">
        <v>60.6</v>
      </c>
      <c r="D860" s="5"/>
    </row>
    <row r="861" spans="1:4" ht="14.25">
      <c r="A861" s="4" t="s">
        <v>19</v>
      </c>
      <c r="B861" s="4" t="str">
        <f>"2208212919"</f>
        <v>2208212919</v>
      </c>
      <c r="C861" s="4" t="s">
        <v>6</v>
      </c>
      <c r="D861" s="5"/>
    </row>
    <row r="862" spans="1:4" ht="14.25">
      <c r="A862" s="4" t="s">
        <v>19</v>
      </c>
      <c r="B862" s="4" t="str">
        <f>"2208212920"</f>
        <v>2208212920</v>
      </c>
      <c r="C862" s="4">
        <v>58.6</v>
      </c>
      <c r="D862" s="5"/>
    </row>
    <row r="863" spans="1:4" ht="14.25">
      <c r="A863" s="4" t="s">
        <v>19</v>
      </c>
      <c r="B863" s="4" t="str">
        <f>"2208212921"</f>
        <v>2208212921</v>
      </c>
      <c r="C863" s="4">
        <v>55.2</v>
      </c>
      <c r="D863" s="5"/>
    </row>
    <row r="864" spans="1:4" ht="14.25">
      <c r="A864" s="4" t="s">
        <v>19</v>
      </c>
      <c r="B864" s="4" t="str">
        <f>"2208212922"</f>
        <v>2208212922</v>
      </c>
      <c r="C864" s="4" t="s">
        <v>6</v>
      </c>
      <c r="D864" s="5"/>
    </row>
    <row r="865" spans="1:4" ht="14.25">
      <c r="A865" s="4" t="s">
        <v>19</v>
      </c>
      <c r="B865" s="4" t="str">
        <f>"2208212923"</f>
        <v>2208212923</v>
      </c>
      <c r="C865" s="4" t="s">
        <v>6</v>
      </c>
      <c r="D865" s="5"/>
    </row>
    <row r="866" spans="1:4" ht="14.25">
      <c r="A866" s="4" t="s">
        <v>19</v>
      </c>
      <c r="B866" s="4" t="str">
        <f>"2208212924"</f>
        <v>2208212924</v>
      </c>
      <c r="C866" s="4" t="s">
        <v>6</v>
      </c>
      <c r="D866" s="5"/>
    </row>
    <row r="867" spans="1:4" ht="14.25">
      <c r="A867" s="4" t="s">
        <v>19</v>
      </c>
      <c r="B867" s="4" t="str">
        <f>"2208212925"</f>
        <v>2208212925</v>
      </c>
      <c r="C867" s="4">
        <v>50.2</v>
      </c>
      <c r="D867" s="5"/>
    </row>
    <row r="868" spans="1:4" ht="14.25">
      <c r="A868" s="4" t="s">
        <v>19</v>
      </c>
      <c r="B868" s="4" t="str">
        <f>"2208212926"</f>
        <v>2208212926</v>
      </c>
      <c r="C868" s="4" t="s">
        <v>6</v>
      </c>
      <c r="D868" s="5"/>
    </row>
    <row r="869" spans="1:4" ht="14.25">
      <c r="A869" s="4" t="s">
        <v>20</v>
      </c>
      <c r="B869" s="4" t="str">
        <f>"2208212927"</f>
        <v>2208212927</v>
      </c>
      <c r="C869" s="4">
        <v>42.4</v>
      </c>
      <c r="D869" s="5"/>
    </row>
    <row r="870" spans="1:4" ht="14.25">
      <c r="A870" s="4" t="s">
        <v>20</v>
      </c>
      <c r="B870" s="4" t="str">
        <f>"2208212928"</f>
        <v>2208212928</v>
      </c>
      <c r="C870" s="4">
        <v>32.2</v>
      </c>
      <c r="D870" s="5"/>
    </row>
    <row r="871" spans="1:4" ht="14.25">
      <c r="A871" s="4" t="s">
        <v>20</v>
      </c>
      <c r="B871" s="4" t="str">
        <f>"2208212929"</f>
        <v>2208212929</v>
      </c>
      <c r="C871" s="4">
        <v>44.8</v>
      </c>
      <c r="D871" s="5"/>
    </row>
    <row r="872" spans="1:4" ht="14.25">
      <c r="A872" s="4" t="s">
        <v>20</v>
      </c>
      <c r="B872" s="4" t="str">
        <f>"2208212930"</f>
        <v>2208212930</v>
      </c>
      <c r="C872" s="4">
        <v>53.3</v>
      </c>
      <c r="D872" s="5"/>
    </row>
    <row r="873" spans="1:4" ht="14.25">
      <c r="A873" s="4" t="s">
        <v>20</v>
      </c>
      <c r="B873" s="4" t="str">
        <f>"2208213001"</f>
        <v>2208213001</v>
      </c>
      <c r="C873" s="4">
        <v>58.8</v>
      </c>
      <c r="D873" s="5"/>
    </row>
    <row r="874" spans="1:4" ht="14.25">
      <c r="A874" s="4" t="s">
        <v>20</v>
      </c>
      <c r="B874" s="4" t="str">
        <f>"2208213002"</f>
        <v>2208213002</v>
      </c>
      <c r="C874" s="4">
        <v>43.9</v>
      </c>
      <c r="D874" s="5"/>
    </row>
    <row r="875" spans="1:4" ht="14.25">
      <c r="A875" s="4" t="s">
        <v>20</v>
      </c>
      <c r="B875" s="4" t="str">
        <f>"2208213003"</f>
        <v>2208213003</v>
      </c>
      <c r="C875" s="4" t="s">
        <v>6</v>
      </c>
      <c r="D875" s="5"/>
    </row>
    <row r="876" spans="1:4" ht="14.25">
      <c r="A876" s="4" t="s">
        <v>20</v>
      </c>
      <c r="B876" s="4" t="str">
        <f>"2208213004"</f>
        <v>2208213004</v>
      </c>
      <c r="C876" s="4" t="s">
        <v>6</v>
      </c>
      <c r="D876" s="5"/>
    </row>
    <row r="877" spans="1:4" ht="14.25">
      <c r="A877" s="4" t="s">
        <v>20</v>
      </c>
      <c r="B877" s="4" t="str">
        <f>"2208213005"</f>
        <v>2208213005</v>
      </c>
      <c r="C877" s="4">
        <v>39.1</v>
      </c>
      <c r="D877" s="5"/>
    </row>
    <row r="878" spans="1:4" ht="14.25">
      <c r="A878" s="4" t="s">
        <v>20</v>
      </c>
      <c r="B878" s="4" t="str">
        <f>"2208213006"</f>
        <v>2208213006</v>
      </c>
      <c r="C878" s="4" t="s">
        <v>6</v>
      </c>
      <c r="D878" s="5"/>
    </row>
    <row r="879" spans="1:4" ht="14.25">
      <c r="A879" s="4" t="s">
        <v>20</v>
      </c>
      <c r="B879" s="4" t="str">
        <f>"2208213007"</f>
        <v>2208213007</v>
      </c>
      <c r="C879" s="4">
        <v>47</v>
      </c>
      <c r="D879" s="5"/>
    </row>
    <row r="880" spans="1:4" ht="14.25">
      <c r="A880" s="4" t="s">
        <v>20</v>
      </c>
      <c r="B880" s="4" t="str">
        <f>"2208213008"</f>
        <v>2208213008</v>
      </c>
      <c r="C880" s="4" t="s">
        <v>6</v>
      </c>
      <c r="D880" s="5"/>
    </row>
    <row r="881" spans="1:4" ht="14.25">
      <c r="A881" s="4" t="s">
        <v>20</v>
      </c>
      <c r="B881" s="4" t="str">
        <f>"2208213009"</f>
        <v>2208213009</v>
      </c>
      <c r="C881" s="4">
        <v>57.1</v>
      </c>
      <c r="D881" s="5"/>
    </row>
    <row r="882" spans="1:4" ht="14.25">
      <c r="A882" s="4" t="s">
        <v>20</v>
      </c>
      <c r="B882" s="4" t="str">
        <f>"2208213010"</f>
        <v>2208213010</v>
      </c>
      <c r="C882" s="4">
        <v>43.5</v>
      </c>
      <c r="D882" s="5"/>
    </row>
    <row r="883" spans="1:4" ht="14.25">
      <c r="A883" s="4" t="s">
        <v>20</v>
      </c>
      <c r="B883" s="4" t="str">
        <f>"2208213011"</f>
        <v>2208213011</v>
      </c>
      <c r="C883" s="4">
        <v>65.7</v>
      </c>
      <c r="D883" s="5"/>
    </row>
    <row r="884" spans="1:4" ht="14.25">
      <c r="A884" s="4" t="s">
        <v>20</v>
      </c>
      <c r="B884" s="4" t="str">
        <f>"2208213012"</f>
        <v>2208213012</v>
      </c>
      <c r="C884" s="4" t="s">
        <v>6</v>
      </c>
      <c r="D884" s="5"/>
    </row>
    <row r="885" spans="1:4" ht="14.25">
      <c r="A885" s="4" t="s">
        <v>20</v>
      </c>
      <c r="B885" s="4" t="str">
        <f>"2208213013"</f>
        <v>2208213013</v>
      </c>
      <c r="C885" s="4">
        <v>53.1</v>
      </c>
      <c r="D885" s="5"/>
    </row>
    <row r="886" spans="1:4" ht="14.25">
      <c r="A886" s="4" t="s">
        <v>20</v>
      </c>
      <c r="B886" s="4" t="str">
        <f>"2208213014"</f>
        <v>2208213014</v>
      </c>
      <c r="C886" s="4">
        <v>40.2</v>
      </c>
      <c r="D886" s="5"/>
    </row>
    <row r="887" spans="1:4" ht="14.25">
      <c r="A887" s="4" t="s">
        <v>20</v>
      </c>
      <c r="B887" s="4" t="str">
        <f>"2208213015"</f>
        <v>2208213015</v>
      </c>
      <c r="C887" s="4">
        <v>49.5</v>
      </c>
      <c r="D887" s="5"/>
    </row>
    <row r="888" spans="1:4" ht="14.25">
      <c r="A888" s="4" t="s">
        <v>20</v>
      </c>
      <c r="B888" s="4" t="str">
        <f>"2208213016"</f>
        <v>2208213016</v>
      </c>
      <c r="C888" s="4">
        <v>45.9</v>
      </c>
      <c r="D888" s="5"/>
    </row>
    <row r="889" spans="1:4" ht="14.25">
      <c r="A889" s="4" t="s">
        <v>20</v>
      </c>
      <c r="B889" s="4" t="str">
        <f>"2208213017"</f>
        <v>2208213017</v>
      </c>
      <c r="C889" s="4" t="s">
        <v>6</v>
      </c>
      <c r="D889" s="5"/>
    </row>
    <row r="890" spans="1:4" ht="14.25">
      <c r="A890" s="4" t="s">
        <v>20</v>
      </c>
      <c r="B890" s="4" t="str">
        <f>"2208213018"</f>
        <v>2208213018</v>
      </c>
      <c r="C890" s="4">
        <v>50.8</v>
      </c>
      <c r="D890" s="5"/>
    </row>
    <row r="891" spans="1:4" ht="14.25">
      <c r="A891" s="4" t="s">
        <v>20</v>
      </c>
      <c r="B891" s="4" t="str">
        <f>"2208213019"</f>
        <v>2208213019</v>
      </c>
      <c r="C891" s="4">
        <v>65.2</v>
      </c>
      <c r="D891" s="5"/>
    </row>
    <row r="892" spans="1:4" ht="14.25">
      <c r="A892" s="4" t="s">
        <v>20</v>
      </c>
      <c r="B892" s="4" t="str">
        <f>"2208213020"</f>
        <v>2208213020</v>
      </c>
      <c r="C892" s="4">
        <v>66.5</v>
      </c>
      <c r="D892" s="5"/>
    </row>
    <row r="893" spans="1:4" ht="14.25">
      <c r="A893" s="4" t="s">
        <v>20</v>
      </c>
      <c r="B893" s="4" t="str">
        <f>"2208213021"</f>
        <v>2208213021</v>
      </c>
      <c r="C893" s="4" t="s">
        <v>6</v>
      </c>
      <c r="D893" s="5"/>
    </row>
    <row r="894" spans="1:4" ht="14.25">
      <c r="A894" s="4" t="s">
        <v>20</v>
      </c>
      <c r="B894" s="4" t="str">
        <f>"2208213022"</f>
        <v>2208213022</v>
      </c>
      <c r="C894" s="4">
        <v>65.3</v>
      </c>
      <c r="D894" s="5"/>
    </row>
    <row r="895" spans="1:4" ht="14.25">
      <c r="A895" s="4" t="s">
        <v>20</v>
      </c>
      <c r="B895" s="4" t="str">
        <f>"2208213023"</f>
        <v>2208213023</v>
      </c>
      <c r="C895" s="4" t="s">
        <v>6</v>
      </c>
      <c r="D895" s="5"/>
    </row>
    <row r="896" spans="1:4" ht="14.25">
      <c r="A896" s="4" t="s">
        <v>20</v>
      </c>
      <c r="B896" s="4" t="str">
        <f>"2208213024"</f>
        <v>2208213024</v>
      </c>
      <c r="C896" s="4">
        <v>58.5</v>
      </c>
      <c r="D896" s="5"/>
    </row>
    <row r="897" spans="1:4" ht="14.25">
      <c r="A897" s="4" t="s">
        <v>20</v>
      </c>
      <c r="B897" s="4" t="str">
        <f>"2208213025"</f>
        <v>2208213025</v>
      </c>
      <c r="C897" s="4">
        <v>42.5</v>
      </c>
      <c r="D897" s="5"/>
    </row>
    <row r="898" spans="1:4" ht="14.25">
      <c r="A898" s="4" t="s">
        <v>20</v>
      </c>
      <c r="B898" s="4" t="str">
        <f>"2208213026"</f>
        <v>2208213026</v>
      </c>
      <c r="C898" s="4" t="s">
        <v>6</v>
      </c>
      <c r="D898" s="5"/>
    </row>
    <row r="899" spans="1:4" ht="14.25">
      <c r="A899" s="4" t="s">
        <v>20</v>
      </c>
      <c r="B899" s="4" t="str">
        <f>"2208213027"</f>
        <v>2208213027</v>
      </c>
      <c r="C899" s="4">
        <v>51.9</v>
      </c>
      <c r="D899" s="5"/>
    </row>
    <row r="900" spans="1:4" ht="14.25">
      <c r="A900" s="4" t="s">
        <v>20</v>
      </c>
      <c r="B900" s="4" t="str">
        <f>"2208213028"</f>
        <v>2208213028</v>
      </c>
      <c r="C900" s="4" t="s">
        <v>6</v>
      </c>
      <c r="D900" s="5"/>
    </row>
    <row r="901" spans="1:4" ht="14.25">
      <c r="A901" s="4" t="s">
        <v>20</v>
      </c>
      <c r="B901" s="4" t="str">
        <f>"2208213029"</f>
        <v>2208213029</v>
      </c>
      <c r="C901" s="4" t="s">
        <v>6</v>
      </c>
      <c r="D901" s="5"/>
    </row>
    <row r="902" spans="1:4" ht="14.25">
      <c r="A902" s="4" t="s">
        <v>20</v>
      </c>
      <c r="B902" s="4" t="str">
        <f>"2208213030"</f>
        <v>2208213030</v>
      </c>
      <c r="C902" s="4">
        <v>33.2</v>
      </c>
      <c r="D902" s="5"/>
    </row>
    <row r="903" spans="1:4" ht="14.25">
      <c r="A903" s="4" t="s">
        <v>20</v>
      </c>
      <c r="B903" s="4" t="str">
        <f>"2208213101"</f>
        <v>2208213101</v>
      </c>
      <c r="C903" s="4" t="s">
        <v>6</v>
      </c>
      <c r="D903" s="5"/>
    </row>
    <row r="904" spans="1:4" ht="14.25">
      <c r="A904" s="4" t="s">
        <v>20</v>
      </c>
      <c r="B904" s="4" t="str">
        <f>"2208213102"</f>
        <v>2208213102</v>
      </c>
      <c r="C904" s="4" t="s">
        <v>6</v>
      </c>
      <c r="D904" s="5"/>
    </row>
    <row r="905" spans="1:4" ht="14.25">
      <c r="A905" s="4" t="s">
        <v>20</v>
      </c>
      <c r="B905" s="4" t="str">
        <f>"2208213103"</f>
        <v>2208213103</v>
      </c>
      <c r="C905" s="4">
        <v>58.6</v>
      </c>
      <c r="D905" s="5"/>
    </row>
    <row r="906" spans="1:4" ht="14.25">
      <c r="A906" s="4" t="s">
        <v>20</v>
      </c>
      <c r="B906" s="4" t="str">
        <f>"2208213104"</f>
        <v>2208213104</v>
      </c>
      <c r="C906" s="4" t="s">
        <v>6</v>
      </c>
      <c r="D906" s="5"/>
    </row>
    <row r="907" spans="1:4" ht="14.25">
      <c r="A907" s="4" t="s">
        <v>20</v>
      </c>
      <c r="B907" s="4" t="str">
        <f>"2208213105"</f>
        <v>2208213105</v>
      </c>
      <c r="C907" s="4">
        <v>57.9</v>
      </c>
      <c r="D907" s="5"/>
    </row>
    <row r="908" spans="1:4" ht="14.25">
      <c r="A908" s="4" t="s">
        <v>20</v>
      </c>
      <c r="B908" s="4" t="str">
        <f>"2208213106"</f>
        <v>2208213106</v>
      </c>
      <c r="C908" s="4">
        <v>39.7</v>
      </c>
      <c r="D908" s="5"/>
    </row>
    <row r="909" spans="1:4" ht="14.25">
      <c r="A909" s="4" t="s">
        <v>20</v>
      </c>
      <c r="B909" s="4" t="str">
        <f>"2208213107"</f>
        <v>2208213107</v>
      </c>
      <c r="C909" s="4">
        <v>39.2</v>
      </c>
      <c r="D909" s="5"/>
    </row>
    <row r="910" spans="1:4" ht="14.25">
      <c r="A910" s="4" t="s">
        <v>20</v>
      </c>
      <c r="B910" s="4" t="str">
        <f>"2208213108"</f>
        <v>2208213108</v>
      </c>
      <c r="C910" s="4" t="s">
        <v>6</v>
      </c>
      <c r="D910" s="5"/>
    </row>
    <row r="911" spans="1:4" ht="14.25">
      <c r="A911" s="4" t="s">
        <v>20</v>
      </c>
      <c r="B911" s="4" t="str">
        <f>"2208213109"</f>
        <v>2208213109</v>
      </c>
      <c r="C911" s="4">
        <v>32.3</v>
      </c>
      <c r="D911" s="5"/>
    </row>
    <row r="912" spans="1:4" ht="14.25">
      <c r="A912" s="4" t="s">
        <v>20</v>
      </c>
      <c r="B912" s="4" t="str">
        <f>"2208213110"</f>
        <v>2208213110</v>
      </c>
      <c r="C912" s="4" t="s">
        <v>6</v>
      </c>
      <c r="D912" s="5"/>
    </row>
    <row r="913" spans="1:4" ht="14.25">
      <c r="A913" s="4" t="s">
        <v>20</v>
      </c>
      <c r="B913" s="4" t="str">
        <f>"2208213111"</f>
        <v>2208213111</v>
      </c>
      <c r="C913" s="4">
        <v>45.6</v>
      </c>
      <c r="D913" s="5"/>
    </row>
    <row r="914" spans="1:4" ht="14.25">
      <c r="A914" s="4" t="s">
        <v>20</v>
      </c>
      <c r="B914" s="4" t="str">
        <f>"2208213112"</f>
        <v>2208213112</v>
      </c>
      <c r="C914" s="4">
        <v>61.4</v>
      </c>
      <c r="D914" s="5"/>
    </row>
    <row r="915" spans="1:4" ht="14.25">
      <c r="A915" s="4" t="s">
        <v>20</v>
      </c>
      <c r="B915" s="4" t="str">
        <f>"2208213113"</f>
        <v>2208213113</v>
      </c>
      <c r="C915" s="4">
        <v>62.4</v>
      </c>
      <c r="D915" s="5"/>
    </row>
    <row r="916" spans="1:4" ht="14.25">
      <c r="A916" s="4" t="s">
        <v>20</v>
      </c>
      <c r="B916" s="4" t="str">
        <f>"2208213114"</f>
        <v>2208213114</v>
      </c>
      <c r="C916" s="4" t="s">
        <v>6</v>
      </c>
      <c r="D916" s="5"/>
    </row>
    <row r="917" spans="1:4" ht="14.25">
      <c r="A917" s="4" t="s">
        <v>20</v>
      </c>
      <c r="B917" s="4" t="str">
        <f>"2208213115"</f>
        <v>2208213115</v>
      </c>
      <c r="C917" s="4" t="s">
        <v>6</v>
      </c>
      <c r="D917" s="5"/>
    </row>
    <row r="918" spans="1:4" ht="14.25">
      <c r="A918" s="4" t="s">
        <v>20</v>
      </c>
      <c r="B918" s="4" t="str">
        <f>"2208213116"</f>
        <v>2208213116</v>
      </c>
      <c r="C918" s="4">
        <v>47</v>
      </c>
      <c r="D918" s="5"/>
    </row>
    <row r="919" spans="1:4" ht="14.25">
      <c r="A919" s="4" t="s">
        <v>20</v>
      </c>
      <c r="B919" s="4" t="str">
        <f>"2208213117"</f>
        <v>2208213117</v>
      </c>
      <c r="C919" s="4" t="s">
        <v>6</v>
      </c>
      <c r="D919" s="5"/>
    </row>
    <row r="920" spans="1:4" ht="14.25">
      <c r="A920" s="4" t="s">
        <v>20</v>
      </c>
      <c r="B920" s="4" t="str">
        <f>"2208213118"</f>
        <v>2208213118</v>
      </c>
      <c r="C920" s="4" t="s">
        <v>6</v>
      </c>
      <c r="D920" s="5"/>
    </row>
    <row r="921" spans="1:4" ht="14.25">
      <c r="A921" s="4" t="s">
        <v>20</v>
      </c>
      <c r="B921" s="4" t="str">
        <f>"2208213119"</f>
        <v>2208213119</v>
      </c>
      <c r="C921" s="4">
        <v>33.6</v>
      </c>
      <c r="D921" s="5"/>
    </row>
    <row r="922" spans="1:4" ht="14.25">
      <c r="A922" s="4" t="s">
        <v>20</v>
      </c>
      <c r="B922" s="4" t="str">
        <f>"2208213120"</f>
        <v>2208213120</v>
      </c>
      <c r="C922" s="4">
        <v>53.5</v>
      </c>
      <c r="D922" s="5"/>
    </row>
    <row r="923" spans="1:4" ht="14.25">
      <c r="A923" s="4" t="s">
        <v>20</v>
      </c>
      <c r="B923" s="4" t="str">
        <f>"2208213121"</f>
        <v>2208213121</v>
      </c>
      <c r="C923" s="4">
        <v>49.1</v>
      </c>
      <c r="D923" s="5"/>
    </row>
    <row r="924" spans="1:4" ht="14.25">
      <c r="A924" s="4" t="s">
        <v>20</v>
      </c>
      <c r="B924" s="4" t="str">
        <f>"2208213122"</f>
        <v>2208213122</v>
      </c>
      <c r="C924" s="4" t="s">
        <v>6</v>
      </c>
      <c r="D924" s="5"/>
    </row>
    <row r="925" spans="1:4" ht="14.25">
      <c r="A925" s="4" t="s">
        <v>20</v>
      </c>
      <c r="B925" s="4" t="str">
        <f>"2208213123"</f>
        <v>2208213123</v>
      </c>
      <c r="C925" s="4" t="s">
        <v>6</v>
      </c>
      <c r="D925" s="5"/>
    </row>
    <row r="926" spans="1:4" ht="14.25">
      <c r="A926" s="4" t="s">
        <v>20</v>
      </c>
      <c r="B926" s="4" t="str">
        <f>"2208213124"</f>
        <v>2208213124</v>
      </c>
      <c r="C926" s="4" t="s">
        <v>6</v>
      </c>
      <c r="D926" s="5"/>
    </row>
    <row r="927" spans="1:4" ht="14.25">
      <c r="A927" s="4" t="s">
        <v>20</v>
      </c>
      <c r="B927" s="4" t="str">
        <f>"2208213125"</f>
        <v>2208213125</v>
      </c>
      <c r="C927" s="4" t="s">
        <v>6</v>
      </c>
      <c r="D927" s="5"/>
    </row>
    <row r="928" spans="1:4" ht="14.25">
      <c r="A928" s="4" t="s">
        <v>20</v>
      </c>
      <c r="B928" s="4" t="str">
        <f>"2208213126"</f>
        <v>2208213126</v>
      </c>
      <c r="C928" s="4">
        <v>68.2</v>
      </c>
      <c r="D928" s="5"/>
    </row>
    <row r="929" spans="1:4" ht="14.25">
      <c r="A929" s="4" t="s">
        <v>20</v>
      </c>
      <c r="B929" s="4" t="str">
        <f>"2208213127"</f>
        <v>2208213127</v>
      </c>
      <c r="C929" s="4">
        <v>45.5</v>
      </c>
      <c r="D929" s="5"/>
    </row>
    <row r="930" spans="1:4" ht="14.25">
      <c r="A930" s="4" t="s">
        <v>20</v>
      </c>
      <c r="B930" s="4" t="str">
        <f>"2208213128"</f>
        <v>2208213128</v>
      </c>
      <c r="C930" s="4">
        <v>37.5</v>
      </c>
      <c r="D930" s="5"/>
    </row>
    <row r="931" spans="1:4" ht="14.25">
      <c r="A931" s="4" t="s">
        <v>20</v>
      </c>
      <c r="B931" s="4" t="str">
        <f>"2208213129"</f>
        <v>2208213129</v>
      </c>
      <c r="C931" s="4" t="s">
        <v>6</v>
      </c>
      <c r="D931" s="5"/>
    </row>
    <row r="932" spans="1:4" ht="14.25">
      <c r="A932" s="4" t="s">
        <v>20</v>
      </c>
      <c r="B932" s="4" t="str">
        <f>"2208213130"</f>
        <v>2208213130</v>
      </c>
      <c r="C932" s="4">
        <v>44.3</v>
      </c>
      <c r="D932" s="5"/>
    </row>
    <row r="933" spans="1:4" ht="14.25">
      <c r="A933" s="4" t="s">
        <v>20</v>
      </c>
      <c r="B933" s="4" t="str">
        <f>"2208213201"</f>
        <v>2208213201</v>
      </c>
      <c r="C933" s="4" t="s">
        <v>6</v>
      </c>
      <c r="D933" s="5"/>
    </row>
    <row r="934" spans="1:4" ht="14.25">
      <c r="A934" s="4" t="s">
        <v>20</v>
      </c>
      <c r="B934" s="4" t="str">
        <f>"2208213202"</f>
        <v>2208213202</v>
      </c>
      <c r="C934" s="4">
        <v>30.6</v>
      </c>
      <c r="D934" s="5"/>
    </row>
    <row r="935" spans="1:4" ht="14.25">
      <c r="A935" s="4" t="s">
        <v>20</v>
      </c>
      <c r="B935" s="4" t="str">
        <f>"2208213203"</f>
        <v>2208213203</v>
      </c>
      <c r="C935" s="4" t="s">
        <v>6</v>
      </c>
      <c r="D935" s="5"/>
    </row>
    <row r="936" spans="1:4" ht="14.25">
      <c r="A936" s="4" t="s">
        <v>20</v>
      </c>
      <c r="B936" s="4" t="str">
        <f>"2208213204"</f>
        <v>2208213204</v>
      </c>
      <c r="C936" s="4">
        <v>51.6</v>
      </c>
      <c r="D936" s="5"/>
    </row>
    <row r="937" spans="1:4" ht="14.25">
      <c r="A937" s="4" t="s">
        <v>20</v>
      </c>
      <c r="B937" s="4" t="str">
        <f>"2208213205"</f>
        <v>2208213205</v>
      </c>
      <c r="C937" s="4" t="s">
        <v>6</v>
      </c>
      <c r="D937" s="5"/>
    </row>
    <row r="938" spans="1:4" ht="14.25">
      <c r="A938" s="4" t="s">
        <v>20</v>
      </c>
      <c r="B938" s="4" t="str">
        <f>"2208213206"</f>
        <v>2208213206</v>
      </c>
      <c r="C938" s="4">
        <v>59</v>
      </c>
      <c r="D938" s="5"/>
    </row>
    <row r="939" spans="1:4" ht="14.25">
      <c r="A939" s="4" t="s">
        <v>20</v>
      </c>
      <c r="B939" s="4" t="str">
        <f>"2208213207"</f>
        <v>2208213207</v>
      </c>
      <c r="C939" s="4" t="s">
        <v>6</v>
      </c>
      <c r="D939" s="5"/>
    </row>
    <row r="940" spans="1:4" ht="14.25">
      <c r="A940" s="4" t="s">
        <v>20</v>
      </c>
      <c r="B940" s="4" t="str">
        <f>"2208213208"</f>
        <v>2208213208</v>
      </c>
      <c r="C940" s="4">
        <v>35.5</v>
      </c>
      <c r="D940" s="5"/>
    </row>
    <row r="941" spans="1:4" ht="14.25">
      <c r="A941" s="4" t="s">
        <v>20</v>
      </c>
      <c r="B941" s="4" t="str">
        <f>"2208213209"</f>
        <v>2208213209</v>
      </c>
      <c r="C941" s="4">
        <v>54.3</v>
      </c>
      <c r="D941" s="5"/>
    </row>
    <row r="942" spans="1:4" ht="14.25">
      <c r="A942" s="4" t="s">
        <v>20</v>
      </c>
      <c r="B942" s="4" t="str">
        <f>"2208213210"</f>
        <v>2208213210</v>
      </c>
      <c r="C942" s="4" t="s">
        <v>6</v>
      </c>
      <c r="D942" s="5"/>
    </row>
    <row r="943" spans="1:4" ht="14.25">
      <c r="A943" s="4" t="s">
        <v>20</v>
      </c>
      <c r="B943" s="4" t="str">
        <f>"2208213211"</f>
        <v>2208213211</v>
      </c>
      <c r="C943" s="4">
        <v>50.6</v>
      </c>
      <c r="D943" s="5"/>
    </row>
    <row r="944" spans="1:4" ht="14.25">
      <c r="A944" s="4" t="s">
        <v>20</v>
      </c>
      <c r="B944" s="4" t="str">
        <f>"2208213212"</f>
        <v>2208213212</v>
      </c>
      <c r="C944" s="4">
        <v>52.7</v>
      </c>
      <c r="D944" s="5"/>
    </row>
    <row r="945" spans="1:4" ht="14.25">
      <c r="A945" s="4" t="s">
        <v>20</v>
      </c>
      <c r="B945" s="4" t="str">
        <f>"2208213213"</f>
        <v>2208213213</v>
      </c>
      <c r="C945" s="4">
        <v>50.9</v>
      </c>
      <c r="D945" s="5"/>
    </row>
    <row r="946" spans="1:4" ht="14.25">
      <c r="A946" s="4" t="s">
        <v>20</v>
      </c>
      <c r="B946" s="4" t="str">
        <f>"2208213214"</f>
        <v>2208213214</v>
      </c>
      <c r="C946" s="4" t="s">
        <v>6</v>
      </c>
      <c r="D946" s="5"/>
    </row>
    <row r="947" spans="1:4" ht="14.25">
      <c r="A947" s="4" t="s">
        <v>20</v>
      </c>
      <c r="B947" s="4" t="str">
        <f>"2208213215"</f>
        <v>2208213215</v>
      </c>
      <c r="C947" s="4" t="s">
        <v>6</v>
      </c>
      <c r="D947" s="5"/>
    </row>
    <row r="948" spans="1:4" ht="14.25">
      <c r="A948" s="4" t="s">
        <v>20</v>
      </c>
      <c r="B948" s="4" t="str">
        <f>"2208213216"</f>
        <v>2208213216</v>
      </c>
      <c r="C948" s="4" t="s">
        <v>6</v>
      </c>
      <c r="D948" s="5"/>
    </row>
    <row r="949" spans="1:4" ht="14.25">
      <c r="A949" s="4" t="s">
        <v>20</v>
      </c>
      <c r="B949" s="4" t="str">
        <f>"2208213217"</f>
        <v>2208213217</v>
      </c>
      <c r="C949" s="4" t="s">
        <v>6</v>
      </c>
      <c r="D949" s="5"/>
    </row>
    <row r="950" spans="1:4" ht="14.25">
      <c r="A950" s="4" t="s">
        <v>20</v>
      </c>
      <c r="B950" s="4" t="str">
        <f>"2208213218"</f>
        <v>2208213218</v>
      </c>
      <c r="C950" s="4" t="s">
        <v>6</v>
      </c>
      <c r="D950" s="5"/>
    </row>
    <row r="951" spans="1:4" ht="14.25">
      <c r="A951" s="4" t="s">
        <v>21</v>
      </c>
      <c r="B951" s="4" t="str">
        <f>"2208213219"</f>
        <v>2208213219</v>
      </c>
      <c r="C951" s="4">
        <v>42.1</v>
      </c>
      <c r="D951" s="5"/>
    </row>
    <row r="952" spans="1:4" ht="14.25">
      <c r="A952" s="4" t="s">
        <v>21</v>
      </c>
      <c r="B952" s="4" t="str">
        <f>"2208213220"</f>
        <v>2208213220</v>
      </c>
      <c r="C952" s="4">
        <v>57.9</v>
      </c>
      <c r="D952" s="5"/>
    </row>
    <row r="953" spans="1:4" ht="14.25">
      <c r="A953" s="4" t="s">
        <v>21</v>
      </c>
      <c r="B953" s="4" t="str">
        <f>"2208213221"</f>
        <v>2208213221</v>
      </c>
      <c r="C953" s="4">
        <v>41</v>
      </c>
      <c r="D953" s="5"/>
    </row>
    <row r="954" spans="1:4" ht="14.25">
      <c r="A954" s="4" t="s">
        <v>21</v>
      </c>
      <c r="B954" s="4" t="str">
        <f>"2208213222"</f>
        <v>2208213222</v>
      </c>
      <c r="C954" s="4">
        <v>51.3</v>
      </c>
      <c r="D954" s="5"/>
    </row>
    <row r="955" spans="1:4" ht="14.25">
      <c r="A955" s="4" t="s">
        <v>21</v>
      </c>
      <c r="B955" s="4" t="str">
        <f>"2208213223"</f>
        <v>2208213223</v>
      </c>
      <c r="C955" s="4">
        <v>60</v>
      </c>
      <c r="D955" s="5"/>
    </row>
    <row r="956" spans="1:4" ht="14.25">
      <c r="A956" s="4" t="s">
        <v>21</v>
      </c>
      <c r="B956" s="4" t="str">
        <f>"2208213224"</f>
        <v>2208213224</v>
      </c>
      <c r="C956" s="4">
        <v>64.5</v>
      </c>
      <c r="D956" s="5"/>
    </row>
    <row r="957" spans="1:4" ht="14.25">
      <c r="A957" s="4" t="s">
        <v>21</v>
      </c>
      <c r="B957" s="4" t="str">
        <f>"2208213225"</f>
        <v>2208213225</v>
      </c>
      <c r="C957" s="4">
        <v>53.2</v>
      </c>
      <c r="D957" s="5"/>
    </row>
    <row r="958" spans="1:4" ht="14.25">
      <c r="A958" s="4" t="s">
        <v>21</v>
      </c>
      <c r="B958" s="4" t="str">
        <f>"2208213226"</f>
        <v>2208213226</v>
      </c>
      <c r="C958" s="4">
        <v>51</v>
      </c>
      <c r="D958" s="5"/>
    </row>
    <row r="959" spans="1:4" ht="14.25">
      <c r="A959" s="4" t="s">
        <v>21</v>
      </c>
      <c r="B959" s="4" t="str">
        <f>"2208213227"</f>
        <v>2208213227</v>
      </c>
      <c r="C959" s="4">
        <v>53</v>
      </c>
      <c r="D959" s="5"/>
    </row>
    <row r="960" spans="1:4" ht="14.25">
      <c r="A960" s="4" t="s">
        <v>21</v>
      </c>
      <c r="B960" s="4" t="str">
        <f>"2208213228"</f>
        <v>2208213228</v>
      </c>
      <c r="C960" s="4">
        <v>64</v>
      </c>
      <c r="D960" s="5"/>
    </row>
    <row r="961" spans="1:4" ht="14.25">
      <c r="A961" s="4" t="s">
        <v>21</v>
      </c>
      <c r="B961" s="4" t="str">
        <f>"2208213229"</f>
        <v>2208213229</v>
      </c>
      <c r="C961" s="4">
        <v>51</v>
      </c>
      <c r="D961" s="5"/>
    </row>
    <row r="962" spans="1:4" ht="14.25">
      <c r="A962" s="4" t="s">
        <v>21</v>
      </c>
      <c r="B962" s="4" t="str">
        <f>"2208213230"</f>
        <v>2208213230</v>
      </c>
      <c r="C962" s="4">
        <v>50.3</v>
      </c>
      <c r="D962" s="5"/>
    </row>
    <row r="963" spans="1:4" ht="14.25">
      <c r="A963" s="4" t="s">
        <v>21</v>
      </c>
      <c r="B963" s="4" t="str">
        <f>"2208213301"</f>
        <v>2208213301</v>
      </c>
      <c r="C963" s="4">
        <v>42.6</v>
      </c>
      <c r="D963" s="5"/>
    </row>
    <row r="964" spans="1:4" ht="14.25">
      <c r="A964" s="4" t="s">
        <v>21</v>
      </c>
      <c r="B964" s="4" t="str">
        <f>"2208213302"</f>
        <v>2208213302</v>
      </c>
      <c r="C964" s="4" t="s">
        <v>6</v>
      </c>
      <c r="D964" s="5"/>
    </row>
    <row r="965" spans="1:4" ht="14.25">
      <c r="A965" s="4" t="s">
        <v>21</v>
      </c>
      <c r="B965" s="4" t="str">
        <f>"2208213303"</f>
        <v>2208213303</v>
      </c>
      <c r="C965" s="4">
        <v>56.9</v>
      </c>
      <c r="D965" s="5"/>
    </row>
    <row r="966" spans="1:4" ht="14.25">
      <c r="A966" s="4" t="s">
        <v>21</v>
      </c>
      <c r="B966" s="4" t="str">
        <f>"2208213304"</f>
        <v>2208213304</v>
      </c>
      <c r="C966" s="4">
        <v>44.6</v>
      </c>
      <c r="D966" s="5"/>
    </row>
    <row r="967" spans="1:4" ht="14.25">
      <c r="A967" s="4" t="s">
        <v>21</v>
      </c>
      <c r="B967" s="4" t="str">
        <f>"2208213305"</f>
        <v>2208213305</v>
      </c>
      <c r="C967" s="4">
        <v>53.7</v>
      </c>
      <c r="D967" s="5"/>
    </row>
    <row r="968" spans="1:4" ht="14.25">
      <c r="A968" s="4" t="s">
        <v>21</v>
      </c>
      <c r="B968" s="4" t="str">
        <f>"2208213306"</f>
        <v>2208213306</v>
      </c>
      <c r="C968" s="4">
        <v>57.8</v>
      </c>
      <c r="D968" s="5"/>
    </row>
    <row r="969" spans="1:4" ht="14.25">
      <c r="A969" s="4" t="s">
        <v>21</v>
      </c>
      <c r="B969" s="4" t="str">
        <f>"2208213307"</f>
        <v>2208213307</v>
      </c>
      <c r="C969" s="4">
        <v>58.9</v>
      </c>
      <c r="D969" s="5"/>
    </row>
    <row r="970" spans="1:4" ht="14.25">
      <c r="A970" s="4" t="s">
        <v>21</v>
      </c>
      <c r="B970" s="4" t="str">
        <f>"2208213308"</f>
        <v>2208213308</v>
      </c>
      <c r="C970" s="4">
        <v>54.9</v>
      </c>
      <c r="D970" s="5"/>
    </row>
    <row r="971" spans="1:4" ht="14.25">
      <c r="A971" s="4" t="s">
        <v>21</v>
      </c>
      <c r="B971" s="4" t="str">
        <f>"2208213309"</f>
        <v>2208213309</v>
      </c>
      <c r="C971" s="4">
        <v>47.6</v>
      </c>
      <c r="D971" s="5"/>
    </row>
    <row r="972" spans="1:4" ht="14.25">
      <c r="A972" s="4" t="s">
        <v>21</v>
      </c>
      <c r="B972" s="4" t="str">
        <f>"2208213310"</f>
        <v>2208213310</v>
      </c>
      <c r="C972" s="4">
        <v>52.6</v>
      </c>
      <c r="D972" s="5"/>
    </row>
    <row r="973" spans="1:4" ht="14.25">
      <c r="A973" s="4" t="s">
        <v>21</v>
      </c>
      <c r="B973" s="4" t="str">
        <f>"2208213311"</f>
        <v>2208213311</v>
      </c>
      <c r="C973" s="4">
        <v>48.1</v>
      </c>
      <c r="D973" s="5"/>
    </row>
    <row r="974" spans="1:4" ht="14.25">
      <c r="A974" s="4" t="s">
        <v>21</v>
      </c>
      <c r="B974" s="4" t="str">
        <f>"2208213312"</f>
        <v>2208213312</v>
      </c>
      <c r="C974" s="4">
        <v>49</v>
      </c>
      <c r="D974" s="5"/>
    </row>
    <row r="975" spans="1:4" ht="14.25">
      <c r="A975" s="4" t="s">
        <v>21</v>
      </c>
      <c r="B975" s="4" t="str">
        <f>"2208213313"</f>
        <v>2208213313</v>
      </c>
      <c r="C975" s="4" t="s">
        <v>6</v>
      </c>
      <c r="D975" s="5"/>
    </row>
    <row r="976" spans="1:4" ht="14.25">
      <c r="A976" s="4" t="s">
        <v>21</v>
      </c>
      <c r="B976" s="4" t="str">
        <f>"2208213314"</f>
        <v>2208213314</v>
      </c>
      <c r="C976" s="4">
        <v>41.2</v>
      </c>
      <c r="D976" s="5"/>
    </row>
    <row r="977" spans="1:4" ht="14.25">
      <c r="A977" s="4" t="s">
        <v>21</v>
      </c>
      <c r="B977" s="4" t="str">
        <f>"2208213315"</f>
        <v>2208213315</v>
      </c>
      <c r="C977" s="4" t="s">
        <v>6</v>
      </c>
      <c r="D977" s="5"/>
    </row>
    <row r="978" spans="1:4" ht="14.25">
      <c r="A978" s="4" t="s">
        <v>21</v>
      </c>
      <c r="B978" s="4" t="str">
        <f>"2208213316"</f>
        <v>2208213316</v>
      </c>
      <c r="C978" s="4" t="s">
        <v>6</v>
      </c>
      <c r="D978" s="5"/>
    </row>
    <row r="979" spans="1:4" ht="14.25">
      <c r="A979" s="4" t="s">
        <v>21</v>
      </c>
      <c r="B979" s="4" t="str">
        <f>"2208213317"</f>
        <v>2208213317</v>
      </c>
      <c r="C979" s="4">
        <v>55.4</v>
      </c>
      <c r="D979" s="5"/>
    </row>
    <row r="980" spans="1:4" ht="14.25">
      <c r="A980" s="4" t="s">
        <v>21</v>
      </c>
      <c r="B980" s="4" t="str">
        <f>"2208213318"</f>
        <v>2208213318</v>
      </c>
      <c r="C980" s="4" t="s">
        <v>6</v>
      </c>
      <c r="D980" s="5"/>
    </row>
    <row r="981" spans="1:4" ht="14.25">
      <c r="A981" s="4" t="s">
        <v>21</v>
      </c>
      <c r="B981" s="4" t="str">
        <f>"2208213319"</f>
        <v>2208213319</v>
      </c>
      <c r="C981" s="4" t="s">
        <v>6</v>
      </c>
      <c r="D981" s="5"/>
    </row>
    <row r="982" spans="1:4" ht="14.25">
      <c r="A982" s="4" t="s">
        <v>21</v>
      </c>
      <c r="B982" s="4" t="str">
        <f>"2208213320"</f>
        <v>2208213320</v>
      </c>
      <c r="C982" s="4">
        <v>62.8</v>
      </c>
      <c r="D982" s="5"/>
    </row>
    <row r="983" spans="1:4" ht="14.25">
      <c r="A983" s="4" t="s">
        <v>21</v>
      </c>
      <c r="B983" s="4" t="str">
        <f>"2208213321"</f>
        <v>2208213321</v>
      </c>
      <c r="C983" s="4" t="s">
        <v>6</v>
      </c>
      <c r="D983" s="5"/>
    </row>
    <row r="984" spans="1:4" ht="14.25">
      <c r="A984" s="4" t="s">
        <v>21</v>
      </c>
      <c r="B984" s="4" t="str">
        <f>"2208213322"</f>
        <v>2208213322</v>
      </c>
      <c r="C984" s="4">
        <v>48.1</v>
      </c>
      <c r="D984" s="5"/>
    </row>
    <row r="985" spans="1:4" ht="14.25">
      <c r="A985" s="4" t="s">
        <v>21</v>
      </c>
      <c r="B985" s="4" t="str">
        <f>"2208213323"</f>
        <v>2208213323</v>
      </c>
      <c r="C985" s="4">
        <v>44.4</v>
      </c>
      <c r="D985" s="5"/>
    </row>
    <row r="986" spans="1:4" ht="14.25">
      <c r="A986" s="4" t="s">
        <v>21</v>
      </c>
      <c r="B986" s="4" t="str">
        <f>"2208213324"</f>
        <v>2208213324</v>
      </c>
      <c r="C986" s="4">
        <v>38.8</v>
      </c>
      <c r="D986" s="5"/>
    </row>
    <row r="987" spans="1:4" ht="14.25">
      <c r="A987" s="4" t="s">
        <v>21</v>
      </c>
      <c r="B987" s="4" t="str">
        <f>"2208213325"</f>
        <v>2208213325</v>
      </c>
      <c r="C987" s="4">
        <v>57.5</v>
      </c>
      <c r="D987" s="5"/>
    </row>
    <row r="988" spans="1:4" ht="14.25">
      <c r="A988" s="4" t="s">
        <v>21</v>
      </c>
      <c r="B988" s="4" t="str">
        <f>"2208213326"</f>
        <v>2208213326</v>
      </c>
      <c r="C988" s="4">
        <v>41.5</v>
      </c>
      <c r="D988" s="5"/>
    </row>
    <row r="989" spans="1:4" ht="14.25">
      <c r="A989" s="4" t="s">
        <v>21</v>
      </c>
      <c r="B989" s="4" t="str">
        <f>"2208213327"</f>
        <v>2208213327</v>
      </c>
      <c r="C989" s="4">
        <v>57</v>
      </c>
      <c r="D989" s="5"/>
    </row>
    <row r="990" spans="1:4" ht="14.25">
      <c r="A990" s="4" t="s">
        <v>21</v>
      </c>
      <c r="B990" s="4" t="str">
        <f>"2208213328"</f>
        <v>2208213328</v>
      </c>
      <c r="C990" s="4">
        <v>55.7</v>
      </c>
      <c r="D990" s="5"/>
    </row>
    <row r="991" spans="1:4" ht="14.25">
      <c r="A991" s="4" t="s">
        <v>21</v>
      </c>
      <c r="B991" s="4" t="str">
        <f>"2208213329"</f>
        <v>2208213329</v>
      </c>
      <c r="C991" s="4">
        <v>50.1</v>
      </c>
      <c r="D991" s="5"/>
    </row>
    <row r="992" spans="1:4" ht="14.25">
      <c r="A992" s="4" t="s">
        <v>21</v>
      </c>
      <c r="B992" s="4" t="str">
        <f>"2208213330"</f>
        <v>2208213330</v>
      </c>
      <c r="C992" s="4">
        <v>34.1</v>
      </c>
      <c r="D992" s="5"/>
    </row>
    <row r="993" spans="1:4" ht="14.25">
      <c r="A993" s="4" t="s">
        <v>21</v>
      </c>
      <c r="B993" s="4" t="str">
        <f>"2208213401"</f>
        <v>2208213401</v>
      </c>
      <c r="C993" s="4">
        <v>59.4</v>
      </c>
      <c r="D993" s="5"/>
    </row>
    <row r="994" spans="1:4" ht="14.25">
      <c r="A994" s="4" t="s">
        <v>21</v>
      </c>
      <c r="B994" s="4" t="str">
        <f>"2208213402"</f>
        <v>2208213402</v>
      </c>
      <c r="C994" s="4">
        <v>58.5</v>
      </c>
      <c r="D994" s="5"/>
    </row>
    <row r="995" spans="1:4" ht="14.25">
      <c r="A995" s="4" t="s">
        <v>21</v>
      </c>
      <c r="B995" s="4" t="str">
        <f>"2208213403"</f>
        <v>2208213403</v>
      </c>
      <c r="C995" s="4" t="s">
        <v>6</v>
      </c>
      <c r="D995" s="5"/>
    </row>
    <row r="996" spans="1:4" ht="14.25">
      <c r="A996" s="4" t="s">
        <v>22</v>
      </c>
      <c r="B996" s="4" t="str">
        <f>"2208213404"</f>
        <v>2208213404</v>
      </c>
      <c r="C996" s="4">
        <v>52.3</v>
      </c>
      <c r="D996" s="5"/>
    </row>
    <row r="997" spans="1:4" ht="14.25">
      <c r="A997" s="4" t="s">
        <v>22</v>
      </c>
      <c r="B997" s="4" t="str">
        <f>"2208213405"</f>
        <v>2208213405</v>
      </c>
      <c r="C997" s="4" t="s">
        <v>6</v>
      </c>
      <c r="D997" s="5"/>
    </row>
    <row r="998" spans="1:4" ht="14.25">
      <c r="A998" s="4" t="s">
        <v>22</v>
      </c>
      <c r="B998" s="4" t="str">
        <f>"2208213406"</f>
        <v>2208213406</v>
      </c>
      <c r="C998" s="4">
        <v>49.5</v>
      </c>
      <c r="D998" s="5"/>
    </row>
    <row r="999" spans="1:4" ht="14.25">
      <c r="A999" s="4" t="s">
        <v>22</v>
      </c>
      <c r="B999" s="4" t="str">
        <f>"2208213407"</f>
        <v>2208213407</v>
      </c>
      <c r="C999" s="4">
        <v>41.7</v>
      </c>
      <c r="D999" s="5"/>
    </row>
    <row r="1000" spans="1:4" ht="14.25">
      <c r="A1000" s="4" t="s">
        <v>22</v>
      </c>
      <c r="B1000" s="4" t="str">
        <f>"2208213408"</f>
        <v>2208213408</v>
      </c>
      <c r="C1000" s="4">
        <v>42.7</v>
      </c>
      <c r="D1000" s="5"/>
    </row>
    <row r="1001" spans="1:4" ht="14.25">
      <c r="A1001" s="4" t="s">
        <v>22</v>
      </c>
      <c r="B1001" s="4" t="str">
        <f>"2208213409"</f>
        <v>2208213409</v>
      </c>
      <c r="C1001" s="4">
        <v>53.3</v>
      </c>
      <c r="D1001" s="5"/>
    </row>
    <row r="1002" spans="1:4" ht="14.25">
      <c r="A1002" s="4" t="s">
        <v>22</v>
      </c>
      <c r="B1002" s="4" t="str">
        <f>"2208213410"</f>
        <v>2208213410</v>
      </c>
      <c r="C1002" s="4">
        <v>62</v>
      </c>
      <c r="D1002" s="5"/>
    </row>
    <row r="1003" spans="1:4" ht="14.25">
      <c r="A1003" s="4" t="s">
        <v>22</v>
      </c>
      <c r="B1003" s="4" t="str">
        <f>"2208213411"</f>
        <v>2208213411</v>
      </c>
      <c r="C1003" s="4">
        <v>33.6</v>
      </c>
      <c r="D1003" s="5"/>
    </row>
    <row r="1004" spans="1:4" ht="14.25">
      <c r="A1004" s="4" t="s">
        <v>22</v>
      </c>
      <c r="B1004" s="4" t="str">
        <f>"2208213412"</f>
        <v>2208213412</v>
      </c>
      <c r="C1004" s="4" t="s">
        <v>6</v>
      </c>
      <c r="D1004" s="5"/>
    </row>
    <row r="1005" spans="1:4" ht="14.25">
      <c r="A1005" s="4" t="s">
        <v>22</v>
      </c>
      <c r="B1005" s="4" t="str">
        <f>"2208213413"</f>
        <v>2208213413</v>
      </c>
      <c r="C1005" s="4">
        <v>45.8</v>
      </c>
      <c r="D1005" s="5"/>
    </row>
    <row r="1006" spans="1:4" ht="14.25">
      <c r="A1006" s="4" t="s">
        <v>22</v>
      </c>
      <c r="B1006" s="4" t="str">
        <f>"2208213414"</f>
        <v>2208213414</v>
      </c>
      <c r="C1006" s="4">
        <v>48.4</v>
      </c>
      <c r="D1006" s="5"/>
    </row>
    <row r="1007" spans="1:4" ht="14.25">
      <c r="A1007" s="4" t="s">
        <v>22</v>
      </c>
      <c r="B1007" s="4" t="str">
        <f>"2208213415"</f>
        <v>2208213415</v>
      </c>
      <c r="C1007" s="4">
        <v>39.1</v>
      </c>
      <c r="D1007" s="5"/>
    </row>
    <row r="1008" spans="1:4" ht="14.25">
      <c r="A1008" s="4" t="s">
        <v>22</v>
      </c>
      <c r="B1008" s="4" t="str">
        <f>"2208213416"</f>
        <v>2208213416</v>
      </c>
      <c r="C1008" s="4">
        <v>58.3</v>
      </c>
      <c r="D1008" s="5"/>
    </row>
    <row r="1009" spans="1:4" ht="14.25">
      <c r="A1009" s="4" t="s">
        <v>22</v>
      </c>
      <c r="B1009" s="4" t="str">
        <f>"2208213417"</f>
        <v>2208213417</v>
      </c>
      <c r="C1009" s="4">
        <v>30.1</v>
      </c>
      <c r="D1009" s="5"/>
    </row>
    <row r="1010" spans="1:4" ht="14.25">
      <c r="A1010" s="4" t="s">
        <v>22</v>
      </c>
      <c r="B1010" s="4" t="str">
        <f>"2208213418"</f>
        <v>2208213418</v>
      </c>
      <c r="C1010" s="4">
        <v>44</v>
      </c>
      <c r="D1010" s="5"/>
    </row>
    <row r="1011" spans="1:4" ht="14.25">
      <c r="A1011" s="4" t="s">
        <v>22</v>
      </c>
      <c r="B1011" s="4" t="str">
        <f>"2208213419"</f>
        <v>2208213419</v>
      </c>
      <c r="C1011" s="4">
        <v>48.8</v>
      </c>
      <c r="D1011" s="5"/>
    </row>
    <row r="1012" spans="1:4" ht="14.25">
      <c r="A1012" s="4" t="s">
        <v>22</v>
      </c>
      <c r="B1012" s="4" t="str">
        <f>"2208213420"</f>
        <v>2208213420</v>
      </c>
      <c r="C1012" s="4">
        <v>54.6</v>
      </c>
      <c r="D1012" s="5"/>
    </row>
    <row r="1013" spans="1:4" ht="14.25">
      <c r="A1013" s="4" t="s">
        <v>22</v>
      </c>
      <c r="B1013" s="4" t="str">
        <f>"2208213421"</f>
        <v>2208213421</v>
      </c>
      <c r="C1013" s="4">
        <v>62.4</v>
      </c>
      <c r="D1013" s="5"/>
    </row>
    <row r="1014" spans="1:4" ht="14.25">
      <c r="A1014" s="4" t="s">
        <v>22</v>
      </c>
      <c r="B1014" s="4" t="str">
        <f>"2208213422"</f>
        <v>2208213422</v>
      </c>
      <c r="C1014" s="4">
        <v>61.1</v>
      </c>
      <c r="D1014" s="5"/>
    </row>
    <row r="1015" spans="1:4" ht="14.25">
      <c r="A1015" s="4" t="s">
        <v>22</v>
      </c>
      <c r="B1015" s="4" t="str">
        <f>"2208213423"</f>
        <v>2208213423</v>
      </c>
      <c r="C1015" s="4" t="s">
        <v>6</v>
      </c>
      <c r="D1015" s="5"/>
    </row>
    <row r="1016" spans="1:4" ht="14.25">
      <c r="A1016" s="4" t="s">
        <v>22</v>
      </c>
      <c r="B1016" s="4" t="str">
        <f>"2208213424"</f>
        <v>2208213424</v>
      </c>
      <c r="C1016" s="4">
        <v>54.3</v>
      </c>
      <c r="D1016" s="5"/>
    </row>
    <row r="1017" spans="1:4" ht="14.25">
      <c r="A1017" s="4" t="s">
        <v>22</v>
      </c>
      <c r="B1017" s="4" t="str">
        <f>"2208213425"</f>
        <v>2208213425</v>
      </c>
      <c r="C1017" s="4">
        <v>48.8</v>
      </c>
      <c r="D1017" s="5"/>
    </row>
    <row r="1018" spans="1:4" ht="14.25">
      <c r="A1018" s="4" t="s">
        <v>22</v>
      </c>
      <c r="B1018" s="4" t="str">
        <f>"2208213426"</f>
        <v>2208213426</v>
      </c>
      <c r="C1018" s="4" t="s">
        <v>6</v>
      </c>
      <c r="D1018" s="5"/>
    </row>
    <row r="1019" spans="1:4" ht="14.25">
      <c r="A1019" s="4" t="s">
        <v>22</v>
      </c>
      <c r="B1019" s="4" t="str">
        <f>"2208213427"</f>
        <v>2208213427</v>
      </c>
      <c r="C1019" s="4">
        <v>37.9</v>
      </c>
      <c r="D1019" s="5"/>
    </row>
    <row r="1020" spans="1:4" ht="14.25">
      <c r="A1020" s="4" t="s">
        <v>22</v>
      </c>
      <c r="B1020" s="4" t="str">
        <f>"2208213428"</f>
        <v>2208213428</v>
      </c>
      <c r="C1020" s="4" t="s">
        <v>6</v>
      </c>
      <c r="D1020" s="5"/>
    </row>
    <row r="1021" spans="1:4" ht="14.25">
      <c r="A1021" s="4" t="s">
        <v>22</v>
      </c>
      <c r="B1021" s="4" t="str">
        <f>"2208213429"</f>
        <v>2208213429</v>
      </c>
      <c r="C1021" s="4">
        <v>45.9</v>
      </c>
      <c r="D1021" s="5"/>
    </row>
    <row r="1022" spans="1:4" ht="14.25">
      <c r="A1022" s="4" t="s">
        <v>22</v>
      </c>
      <c r="B1022" s="4" t="str">
        <f>"2208213430"</f>
        <v>2208213430</v>
      </c>
      <c r="C1022" s="4">
        <v>55.9</v>
      </c>
      <c r="D1022" s="5"/>
    </row>
    <row r="1023" spans="1:4" ht="14.25">
      <c r="A1023" s="4" t="s">
        <v>22</v>
      </c>
      <c r="B1023" s="4" t="str">
        <f>"2208213501"</f>
        <v>2208213501</v>
      </c>
      <c r="C1023" s="4" t="s">
        <v>6</v>
      </c>
      <c r="D1023" s="5"/>
    </row>
    <row r="1024" spans="1:4" ht="14.25">
      <c r="A1024" s="4" t="s">
        <v>22</v>
      </c>
      <c r="B1024" s="4" t="str">
        <f>"2208213502"</f>
        <v>2208213502</v>
      </c>
      <c r="C1024" s="4">
        <v>59</v>
      </c>
      <c r="D1024" s="5"/>
    </row>
    <row r="1025" spans="1:4" ht="14.25">
      <c r="A1025" s="4" t="s">
        <v>22</v>
      </c>
      <c r="B1025" s="4" t="str">
        <f>"2208213503"</f>
        <v>2208213503</v>
      </c>
      <c r="C1025" s="4">
        <v>59.8</v>
      </c>
      <c r="D1025" s="5"/>
    </row>
    <row r="1026" spans="1:4" ht="14.25">
      <c r="A1026" s="4" t="s">
        <v>22</v>
      </c>
      <c r="B1026" s="4" t="str">
        <f>"2208213504"</f>
        <v>2208213504</v>
      </c>
      <c r="C1026" s="4">
        <v>50.9</v>
      </c>
      <c r="D1026" s="5"/>
    </row>
    <row r="1027" spans="1:4" ht="14.25">
      <c r="A1027" s="4" t="s">
        <v>22</v>
      </c>
      <c r="B1027" s="4" t="str">
        <f>"2208213505"</f>
        <v>2208213505</v>
      </c>
      <c r="C1027" s="4">
        <v>47.5</v>
      </c>
      <c r="D1027" s="5"/>
    </row>
    <row r="1028" spans="1:4" ht="14.25">
      <c r="A1028" s="4" t="s">
        <v>22</v>
      </c>
      <c r="B1028" s="4" t="str">
        <f>"2208213506"</f>
        <v>2208213506</v>
      </c>
      <c r="C1028" s="4">
        <v>53.8</v>
      </c>
      <c r="D1028" s="5"/>
    </row>
    <row r="1029" spans="1:4" ht="14.25">
      <c r="A1029" s="4" t="s">
        <v>22</v>
      </c>
      <c r="B1029" s="4" t="str">
        <f>"2208213507"</f>
        <v>2208213507</v>
      </c>
      <c r="C1029" s="4">
        <v>62.6</v>
      </c>
      <c r="D1029" s="5"/>
    </row>
    <row r="1030" spans="1:4" ht="14.25">
      <c r="A1030" s="4" t="s">
        <v>22</v>
      </c>
      <c r="B1030" s="4" t="str">
        <f>"2208213508"</f>
        <v>2208213508</v>
      </c>
      <c r="C1030" s="4">
        <v>31.6</v>
      </c>
      <c r="D1030" s="5"/>
    </row>
    <row r="1031" spans="1:4" ht="14.25">
      <c r="A1031" s="4" t="s">
        <v>22</v>
      </c>
      <c r="B1031" s="4" t="str">
        <f>"2208213509"</f>
        <v>2208213509</v>
      </c>
      <c r="C1031" s="4">
        <v>52.8</v>
      </c>
      <c r="D1031" s="5"/>
    </row>
    <row r="1032" spans="1:4" ht="14.25">
      <c r="A1032" s="4" t="s">
        <v>22</v>
      </c>
      <c r="B1032" s="4" t="str">
        <f>"2208213510"</f>
        <v>2208213510</v>
      </c>
      <c r="C1032" s="4">
        <v>65.6</v>
      </c>
      <c r="D1032" s="5"/>
    </row>
    <row r="1033" spans="1:4" ht="14.25">
      <c r="A1033" s="4" t="s">
        <v>22</v>
      </c>
      <c r="B1033" s="4" t="str">
        <f>"2208213511"</f>
        <v>2208213511</v>
      </c>
      <c r="C1033" s="4">
        <v>31.9</v>
      </c>
      <c r="D1033" s="5"/>
    </row>
    <row r="1034" spans="1:4" ht="14.25">
      <c r="A1034" s="4" t="s">
        <v>22</v>
      </c>
      <c r="B1034" s="4" t="str">
        <f>"2208213512"</f>
        <v>2208213512</v>
      </c>
      <c r="C1034" s="4">
        <v>55.2</v>
      </c>
      <c r="D1034" s="5"/>
    </row>
    <row r="1035" spans="1:4" ht="14.25">
      <c r="A1035" s="4" t="s">
        <v>22</v>
      </c>
      <c r="B1035" s="4" t="str">
        <f>"2208213513"</f>
        <v>2208213513</v>
      </c>
      <c r="C1035" s="4" t="s">
        <v>6</v>
      </c>
      <c r="D1035" s="5"/>
    </row>
    <row r="1036" spans="1:4" ht="14.25">
      <c r="A1036" s="4" t="s">
        <v>22</v>
      </c>
      <c r="B1036" s="4" t="str">
        <f>"2208213514"</f>
        <v>2208213514</v>
      </c>
      <c r="C1036" s="4" t="s">
        <v>6</v>
      </c>
      <c r="D1036" s="5"/>
    </row>
    <row r="1037" spans="1:4" ht="14.25">
      <c r="A1037" s="4" t="s">
        <v>22</v>
      </c>
      <c r="B1037" s="4" t="str">
        <f>"2208213515"</f>
        <v>2208213515</v>
      </c>
      <c r="C1037" s="4">
        <v>36.6</v>
      </c>
      <c r="D1037" s="5"/>
    </row>
    <row r="1038" spans="1:4" ht="14.25">
      <c r="A1038" s="4" t="s">
        <v>22</v>
      </c>
      <c r="B1038" s="4" t="str">
        <f>"2208213516"</f>
        <v>2208213516</v>
      </c>
      <c r="C1038" s="4">
        <v>55.3</v>
      </c>
      <c r="D1038" s="5"/>
    </row>
    <row r="1039" spans="1:4" ht="14.25">
      <c r="A1039" s="4" t="s">
        <v>22</v>
      </c>
      <c r="B1039" s="4" t="str">
        <f>"2208213517"</f>
        <v>2208213517</v>
      </c>
      <c r="C1039" s="4">
        <v>41.7</v>
      </c>
      <c r="D1039" s="5"/>
    </row>
    <row r="1040" spans="1:4" ht="14.25">
      <c r="A1040" s="4" t="s">
        <v>22</v>
      </c>
      <c r="B1040" s="4" t="str">
        <f>"2208213518"</f>
        <v>2208213518</v>
      </c>
      <c r="C1040" s="4">
        <v>58</v>
      </c>
      <c r="D1040" s="5"/>
    </row>
    <row r="1041" spans="1:4" ht="14.25">
      <c r="A1041" s="4" t="s">
        <v>22</v>
      </c>
      <c r="B1041" s="4" t="str">
        <f>"2208213519"</f>
        <v>2208213519</v>
      </c>
      <c r="C1041" s="4">
        <v>48.8</v>
      </c>
      <c r="D1041" s="5"/>
    </row>
    <row r="1042" spans="1:4" ht="14.25">
      <c r="A1042" s="4" t="s">
        <v>22</v>
      </c>
      <c r="B1042" s="4" t="str">
        <f>"2208213520"</f>
        <v>2208213520</v>
      </c>
      <c r="C1042" s="4" t="s">
        <v>6</v>
      </c>
      <c r="D1042" s="5"/>
    </row>
    <row r="1043" spans="1:4" ht="14.25">
      <c r="A1043" s="4" t="s">
        <v>22</v>
      </c>
      <c r="B1043" s="4" t="str">
        <f>"2208213521"</f>
        <v>2208213521</v>
      </c>
      <c r="C1043" s="4">
        <v>52.3</v>
      </c>
      <c r="D1043" s="5"/>
    </row>
    <row r="1044" spans="1:4" ht="14.25">
      <c r="A1044" s="4" t="s">
        <v>22</v>
      </c>
      <c r="B1044" s="4" t="str">
        <f>"2208213522"</f>
        <v>2208213522</v>
      </c>
      <c r="C1044" s="4">
        <v>46.7</v>
      </c>
      <c r="D1044" s="5"/>
    </row>
    <row r="1045" spans="1:4" ht="14.25">
      <c r="A1045" s="4" t="s">
        <v>22</v>
      </c>
      <c r="B1045" s="4" t="str">
        <f>"2208213523"</f>
        <v>2208213523</v>
      </c>
      <c r="C1045" s="4">
        <v>65.1</v>
      </c>
      <c r="D1045" s="5"/>
    </row>
    <row r="1046" spans="1:4" ht="14.25">
      <c r="A1046" s="4" t="s">
        <v>22</v>
      </c>
      <c r="B1046" s="4" t="str">
        <f>"2208213524"</f>
        <v>2208213524</v>
      </c>
      <c r="C1046" s="4">
        <v>70</v>
      </c>
      <c r="D1046" s="5"/>
    </row>
    <row r="1047" spans="1:4" ht="14.25">
      <c r="A1047" s="4" t="s">
        <v>22</v>
      </c>
      <c r="B1047" s="4" t="str">
        <f>"2208213525"</f>
        <v>2208213525</v>
      </c>
      <c r="C1047" s="4">
        <v>57.7</v>
      </c>
      <c r="D1047" s="5"/>
    </row>
    <row r="1048" spans="1:4" ht="14.25">
      <c r="A1048" s="4" t="s">
        <v>23</v>
      </c>
      <c r="B1048" s="4" t="str">
        <f>"2208213526"</f>
        <v>2208213526</v>
      </c>
      <c r="C1048" s="4">
        <v>50.2</v>
      </c>
      <c r="D1048" s="5"/>
    </row>
    <row r="1049" spans="1:4" ht="14.25">
      <c r="A1049" s="4" t="s">
        <v>23</v>
      </c>
      <c r="B1049" s="4" t="str">
        <f>"2208213527"</f>
        <v>2208213527</v>
      </c>
      <c r="C1049" s="4" t="s">
        <v>6</v>
      </c>
      <c r="D1049" s="5"/>
    </row>
    <row r="1050" spans="1:4" ht="14.25">
      <c r="A1050" s="4" t="s">
        <v>23</v>
      </c>
      <c r="B1050" s="4" t="str">
        <f>"2208213528"</f>
        <v>2208213528</v>
      </c>
      <c r="C1050" s="4">
        <v>58.9</v>
      </c>
      <c r="D1050" s="5"/>
    </row>
    <row r="1051" spans="1:4" ht="14.25">
      <c r="A1051" s="4" t="s">
        <v>23</v>
      </c>
      <c r="B1051" s="4" t="str">
        <f>"2208213529"</f>
        <v>2208213529</v>
      </c>
      <c r="C1051" s="4">
        <v>45.5</v>
      </c>
      <c r="D1051" s="5"/>
    </row>
    <row r="1052" spans="1:4" ht="14.25">
      <c r="A1052" s="4" t="s">
        <v>23</v>
      </c>
      <c r="B1052" s="4" t="str">
        <f>"2208213530"</f>
        <v>2208213530</v>
      </c>
      <c r="C1052" s="4">
        <v>56</v>
      </c>
      <c r="D1052" s="5"/>
    </row>
    <row r="1053" spans="1:4" ht="14.25">
      <c r="A1053" s="4" t="s">
        <v>23</v>
      </c>
      <c r="B1053" s="4" t="str">
        <f>"2208213601"</f>
        <v>2208213601</v>
      </c>
      <c r="C1053" s="4">
        <v>48.2</v>
      </c>
      <c r="D1053" s="5"/>
    </row>
    <row r="1054" spans="1:4" ht="14.25">
      <c r="A1054" s="4" t="s">
        <v>23</v>
      </c>
      <c r="B1054" s="4" t="str">
        <f>"2208213602"</f>
        <v>2208213602</v>
      </c>
      <c r="C1054" s="4">
        <v>43.9</v>
      </c>
      <c r="D1054" s="5"/>
    </row>
    <row r="1055" spans="1:4" ht="14.25">
      <c r="A1055" s="4" t="s">
        <v>23</v>
      </c>
      <c r="B1055" s="4" t="str">
        <f>"2208213603"</f>
        <v>2208213603</v>
      </c>
      <c r="C1055" s="4">
        <v>40.1</v>
      </c>
      <c r="D1055" s="5"/>
    </row>
    <row r="1056" spans="1:4" ht="14.25">
      <c r="A1056" s="4" t="s">
        <v>23</v>
      </c>
      <c r="B1056" s="4" t="str">
        <f>"2208213604"</f>
        <v>2208213604</v>
      </c>
      <c r="C1056" s="4">
        <v>36.1</v>
      </c>
      <c r="D1056" s="5"/>
    </row>
    <row r="1057" spans="1:4" ht="14.25">
      <c r="A1057" s="4" t="s">
        <v>23</v>
      </c>
      <c r="B1057" s="4" t="str">
        <f>"2208213605"</f>
        <v>2208213605</v>
      </c>
      <c r="C1057" s="4">
        <v>40</v>
      </c>
      <c r="D1057" s="5"/>
    </row>
    <row r="1058" spans="1:4" ht="14.25">
      <c r="A1058" s="4" t="s">
        <v>23</v>
      </c>
      <c r="B1058" s="4" t="str">
        <f>"2208213606"</f>
        <v>2208213606</v>
      </c>
      <c r="C1058" s="4">
        <v>46.3</v>
      </c>
      <c r="D1058" s="5"/>
    </row>
    <row r="1059" spans="1:4" ht="14.25">
      <c r="A1059" s="4" t="s">
        <v>23</v>
      </c>
      <c r="B1059" s="4" t="str">
        <f>"2208213607"</f>
        <v>2208213607</v>
      </c>
      <c r="C1059" s="4" t="s">
        <v>6</v>
      </c>
      <c r="D1059" s="5"/>
    </row>
    <row r="1060" spans="1:4" ht="14.25">
      <c r="A1060" s="4" t="s">
        <v>23</v>
      </c>
      <c r="B1060" s="4" t="str">
        <f>"2208213608"</f>
        <v>2208213608</v>
      </c>
      <c r="C1060" s="4">
        <v>58.2</v>
      </c>
      <c r="D1060" s="5"/>
    </row>
    <row r="1061" spans="1:4" ht="14.25">
      <c r="A1061" s="4" t="s">
        <v>23</v>
      </c>
      <c r="B1061" s="4" t="str">
        <f>"2208213609"</f>
        <v>2208213609</v>
      </c>
      <c r="C1061" s="4">
        <v>61.8</v>
      </c>
      <c r="D1061" s="5"/>
    </row>
    <row r="1062" spans="1:4" ht="14.25">
      <c r="A1062" s="4" t="s">
        <v>23</v>
      </c>
      <c r="B1062" s="4" t="str">
        <f>"2208213610"</f>
        <v>2208213610</v>
      </c>
      <c r="C1062" s="4">
        <v>48.5</v>
      </c>
      <c r="D1062" s="5"/>
    </row>
    <row r="1063" spans="1:4" ht="14.25">
      <c r="A1063" s="4" t="s">
        <v>23</v>
      </c>
      <c r="B1063" s="4" t="str">
        <f>"2208213611"</f>
        <v>2208213611</v>
      </c>
      <c r="C1063" s="4">
        <v>42.5</v>
      </c>
      <c r="D1063" s="5"/>
    </row>
    <row r="1064" spans="1:4" ht="14.25">
      <c r="A1064" s="4" t="s">
        <v>23</v>
      </c>
      <c r="B1064" s="4" t="str">
        <f>"2208213612"</f>
        <v>2208213612</v>
      </c>
      <c r="C1064" s="4">
        <v>34.6</v>
      </c>
      <c r="D1064" s="5"/>
    </row>
    <row r="1065" spans="1:4" ht="14.25">
      <c r="A1065" s="4" t="s">
        <v>23</v>
      </c>
      <c r="B1065" s="4" t="str">
        <f>"2208213613"</f>
        <v>2208213613</v>
      </c>
      <c r="C1065" s="4">
        <v>61.8</v>
      </c>
      <c r="D1065" s="5"/>
    </row>
    <row r="1066" spans="1:4" ht="14.25">
      <c r="A1066" s="4" t="s">
        <v>23</v>
      </c>
      <c r="B1066" s="4" t="str">
        <f>"2208213614"</f>
        <v>2208213614</v>
      </c>
      <c r="C1066" s="4">
        <v>53</v>
      </c>
      <c r="D1066" s="5"/>
    </row>
    <row r="1067" spans="1:4" ht="14.25">
      <c r="A1067" s="4" t="s">
        <v>23</v>
      </c>
      <c r="B1067" s="4" t="str">
        <f>"2208213615"</f>
        <v>2208213615</v>
      </c>
      <c r="C1067" s="4" t="s">
        <v>6</v>
      </c>
      <c r="D1067" s="5"/>
    </row>
    <row r="1068" spans="1:4" ht="14.25">
      <c r="A1068" s="4" t="s">
        <v>23</v>
      </c>
      <c r="B1068" s="4" t="str">
        <f>"2208213616"</f>
        <v>2208213616</v>
      </c>
      <c r="C1068" s="4">
        <v>47.1</v>
      </c>
      <c r="D1068" s="5"/>
    </row>
    <row r="1069" spans="1:4" ht="14.25">
      <c r="A1069" s="4" t="s">
        <v>23</v>
      </c>
      <c r="B1069" s="4" t="str">
        <f>"2208213617"</f>
        <v>2208213617</v>
      </c>
      <c r="C1069" s="4">
        <v>67.1</v>
      </c>
      <c r="D1069" s="5"/>
    </row>
    <row r="1070" spans="1:4" ht="14.25">
      <c r="A1070" s="4" t="s">
        <v>23</v>
      </c>
      <c r="B1070" s="4" t="str">
        <f>"2208213618"</f>
        <v>2208213618</v>
      </c>
      <c r="C1070" s="4">
        <v>45</v>
      </c>
      <c r="D1070" s="5"/>
    </row>
    <row r="1071" spans="1:4" ht="14.25">
      <c r="A1071" s="4" t="s">
        <v>23</v>
      </c>
      <c r="B1071" s="4" t="str">
        <f>"2208213619"</f>
        <v>2208213619</v>
      </c>
      <c r="C1071" s="4">
        <v>49</v>
      </c>
      <c r="D1071" s="5"/>
    </row>
    <row r="1072" spans="1:4" ht="14.25">
      <c r="A1072" s="4" t="s">
        <v>23</v>
      </c>
      <c r="B1072" s="4" t="str">
        <f>"2208213620"</f>
        <v>2208213620</v>
      </c>
      <c r="C1072" s="4">
        <v>53.1</v>
      </c>
      <c r="D1072" s="5"/>
    </row>
    <row r="1073" spans="1:4" ht="14.25">
      <c r="A1073" s="4" t="s">
        <v>23</v>
      </c>
      <c r="B1073" s="4" t="str">
        <f>"2208213621"</f>
        <v>2208213621</v>
      </c>
      <c r="C1073" s="4">
        <v>30.5</v>
      </c>
      <c r="D1073" s="5"/>
    </row>
    <row r="1074" spans="1:4" ht="14.25">
      <c r="A1074" s="4" t="s">
        <v>23</v>
      </c>
      <c r="B1074" s="4" t="str">
        <f>"2208213622"</f>
        <v>2208213622</v>
      </c>
      <c r="C1074" s="4">
        <v>62.2</v>
      </c>
      <c r="D1074" s="5"/>
    </row>
    <row r="1075" spans="1:4" ht="14.25">
      <c r="A1075" s="4" t="s">
        <v>23</v>
      </c>
      <c r="B1075" s="4" t="str">
        <f>"2208213623"</f>
        <v>2208213623</v>
      </c>
      <c r="C1075" s="4">
        <v>37.8</v>
      </c>
      <c r="D1075" s="5"/>
    </row>
    <row r="1076" spans="1:4" ht="14.25">
      <c r="A1076" s="4" t="s">
        <v>23</v>
      </c>
      <c r="B1076" s="4" t="str">
        <f>"2208213624"</f>
        <v>2208213624</v>
      </c>
      <c r="C1076" s="4" t="s">
        <v>6</v>
      </c>
      <c r="D1076" s="5"/>
    </row>
    <row r="1077" spans="1:4" ht="14.25">
      <c r="A1077" s="4" t="s">
        <v>23</v>
      </c>
      <c r="B1077" s="4" t="str">
        <f>"2208213625"</f>
        <v>2208213625</v>
      </c>
      <c r="C1077" s="4">
        <v>46.6</v>
      </c>
      <c r="D1077" s="5"/>
    </row>
    <row r="1078" spans="1:4" ht="14.25">
      <c r="A1078" s="4" t="s">
        <v>23</v>
      </c>
      <c r="B1078" s="4" t="str">
        <f>"2208213626"</f>
        <v>2208213626</v>
      </c>
      <c r="C1078" s="4">
        <v>53.2</v>
      </c>
      <c r="D1078" s="5"/>
    </row>
    <row r="1079" spans="1:4" ht="14.25">
      <c r="A1079" s="4" t="s">
        <v>23</v>
      </c>
      <c r="B1079" s="4" t="str">
        <f>"2208213627"</f>
        <v>2208213627</v>
      </c>
      <c r="C1079" s="4">
        <v>33.6</v>
      </c>
      <c r="D1079" s="5"/>
    </row>
    <row r="1080" spans="1:4" ht="14.25">
      <c r="A1080" s="4" t="s">
        <v>23</v>
      </c>
      <c r="B1080" s="4" t="str">
        <f>"2208213628"</f>
        <v>2208213628</v>
      </c>
      <c r="C1080" s="4">
        <v>45.5</v>
      </c>
      <c r="D1080" s="5"/>
    </row>
    <row r="1081" spans="1:4" ht="14.25">
      <c r="A1081" s="4" t="s">
        <v>23</v>
      </c>
      <c r="B1081" s="4" t="str">
        <f>"2208213629"</f>
        <v>2208213629</v>
      </c>
      <c r="C1081" s="4">
        <v>30.1</v>
      </c>
      <c r="D1081" s="5"/>
    </row>
    <row r="1082" spans="1:4" ht="14.25">
      <c r="A1082" s="4" t="s">
        <v>23</v>
      </c>
      <c r="B1082" s="4" t="str">
        <f>"2208213630"</f>
        <v>2208213630</v>
      </c>
      <c r="C1082" s="4">
        <v>59.7</v>
      </c>
      <c r="D1082" s="5"/>
    </row>
    <row r="1083" spans="1:4" ht="14.25">
      <c r="A1083" s="4" t="s">
        <v>23</v>
      </c>
      <c r="B1083" s="4" t="str">
        <f>"2208213701"</f>
        <v>2208213701</v>
      </c>
      <c r="C1083" s="4">
        <v>45.3</v>
      </c>
      <c r="D1083" s="5"/>
    </row>
    <row r="1084" spans="1:4" ht="14.25">
      <c r="A1084" s="4" t="s">
        <v>23</v>
      </c>
      <c r="B1084" s="4" t="str">
        <f>"2208213702"</f>
        <v>2208213702</v>
      </c>
      <c r="C1084" s="4" t="s">
        <v>6</v>
      </c>
      <c r="D1084" s="5"/>
    </row>
    <row r="1085" spans="1:4" ht="14.25">
      <c r="A1085" s="4" t="s">
        <v>23</v>
      </c>
      <c r="B1085" s="4" t="str">
        <f>"2208213703"</f>
        <v>2208213703</v>
      </c>
      <c r="C1085" s="4">
        <v>54.6</v>
      </c>
      <c r="D1085" s="5"/>
    </row>
    <row r="1086" spans="1:4" ht="14.25">
      <c r="A1086" s="4" t="s">
        <v>23</v>
      </c>
      <c r="B1086" s="4" t="str">
        <f>"2208213704"</f>
        <v>2208213704</v>
      </c>
      <c r="C1086" s="4">
        <v>53.1</v>
      </c>
      <c r="D1086" s="5"/>
    </row>
    <row r="1087" spans="1:4" ht="14.25">
      <c r="A1087" s="4" t="s">
        <v>24</v>
      </c>
      <c r="B1087" s="4" t="str">
        <f>"2208213705"</f>
        <v>2208213705</v>
      </c>
      <c r="C1087" s="4">
        <v>51.5</v>
      </c>
      <c r="D1087" s="5"/>
    </row>
    <row r="1088" spans="1:4" ht="14.25">
      <c r="A1088" s="4" t="s">
        <v>24</v>
      </c>
      <c r="B1088" s="4" t="str">
        <f>"2208213706"</f>
        <v>2208213706</v>
      </c>
      <c r="C1088" s="4">
        <v>57.7</v>
      </c>
      <c r="D1088" s="5"/>
    </row>
    <row r="1089" spans="1:4" ht="14.25">
      <c r="A1089" s="4" t="s">
        <v>24</v>
      </c>
      <c r="B1089" s="4" t="str">
        <f>"2208213707"</f>
        <v>2208213707</v>
      </c>
      <c r="C1089" s="4">
        <v>38.3</v>
      </c>
      <c r="D1089" s="5"/>
    </row>
    <row r="1090" spans="1:4" ht="14.25">
      <c r="A1090" s="4" t="s">
        <v>24</v>
      </c>
      <c r="B1090" s="4" t="str">
        <f>"2208213708"</f>
        <v>2208213708</v>
      </c>
      <c r="C1090" s="4">
        <v>51</v>
      </c>
      <c r="D1090" s="5"/>
    </row>
    <row r="1091" spans="1:4" ht="14.25">
      <c r="A1091" s="4" t="s">
        <v>24</v>
      </c>
      <c r="B1091" s="4" t="str">
        <f>"2208213709"</f>
        <v>2208213709</v>
      </c>
      <c r="C1091" s="4">
        <v>64.4</v>
      </c>
      <c r="D1091" s="5"/>
    </row>
    <row r="1092" spans="1:4" ht="14.25">
      <c r="A1092" s="4" t="s">
        <v>24</v>
      </c>
      <c r="B1092" s="4" t="str">
        <f>"2208213710"</f>
        <v>2208213710</v>
      </c>
      <c r="C1092" s="4">
        <v>48.1</v>
      </c>
      <c r="D1092" s="5"/>
    </row>
    <row r="1093" spans="1:4" ht="14.25">
      <c r="A1093" s="4" t="s">
        <v>24</v>
      </c>
      <c r="B1093" s="4" t="str">
        <f>"2208213711"</f>
        <v>2208213711</v>
      </c>
      <c r="C1093" s="4">
        <v>45.3</v>
      </c>
      <c r="D1093" s="5"/>
    </row>
    <row r="1094" spans="1:4" ht="14.25">
      <c r="A1094" s="4" t="s">
        <v>24</v>
      </c>
      <c r="B1094" s="4" t="str">
        <f>"2208213712"</f>
        <v>2208213712</v>
      </c>
      <c r="C1094" s="4" t="s">
        <v>6</v>
      </c>
      <c r="D1094" s="5"/>
    </row>
    <row r="1095" spans="1:4" ht="14.25">
      <c r="A1095" s="4" t="s">
        <v>24</v>
      </c>
      <c r="B1095" s="4" t="str">
        <f>"2208213713"</f>
        <v>2208213713</v>
      </c>
      <c r="C1095" s="4">
        <v>37.8</v>
      </c>
      <c r="D1095" s="5"/>
    </row>
    <row r="1096" spans="1:4" ht="14.25">
      <c r="A1096" s="4" t="s">
        <v>24</v>
      </c>
      <c r="B1096" s="4" t="str">
        <f>"2208213714"</f>
        <v>2208213714</v>
      </c>
      <c r="C1096" s="4">
        <v>37.9</v>
      </c>
      <c r="D1096" s="5"/>
    </row>
    <row r="1097" spans="1:4" ht="14.25">
      <c r="A1097" s="4" t="s">
        <v>24</v>
      </c>
      <c r="B1097" s="4" t="str">
        <f>"2208213715"</f>
        <v>2208213715</v>
      </c>
      <c r="C1097" s="4">
        <v>60</v>
      </c>
      <c r="D1097" s="5"/>
    </row>
    <row r="1098" spans="1:4" ht="14.25">
      <c r="A1098" s="4" t="s">
        <v>24</v>
      </c>
      <c r="B1098" s="4" t="str">
        <f>"2208213716"</f>
        <v>2208213716</v>
      </c>
      <c r="C1098" s="4">
        <v>58.1</v>
      </c>
      <c r="D1098" s="5"/>
    </row>
    <row r="1099" spans="1:4" ht="14.25">
      <c r="A1099" s="4" t="s">
        <v>24</v>
      </c>
      <c r="B1099" s="4" t="str">
        <f>"2208213717"</f>
        <v>2208213717</v>
      </c>
      <c r="C1099" s="4">
        <v>45.3</v>
      </c>
      <c r="D1099" s="5"/>
    </row>
    <row r="1100" spans="1:4" ht="14.25">
      <c r="A1100" s="4" t="s">
        <v>24</v>
      </c>
      <c r="B1100" s="4" t="str">
        <f>"2208213718"</f>
        <v>2208213718</v>
      </c>
      <c r="C1100" s="4">
        <v>67.8</v>
      </c>
      <c r="D1100" s="5"/>
    </row>
    <row r="1101" spans="1:4" ht="14.25">
      <c r="A1101" s="4" t="s">
        <v>24</v>
      </c>
      <c r="B1101" s="4" t="str">
        <f>"2208213719"</f>
        <v>2208213719</v>
      </c>
      <c r="C1101" s="4" t="s">
        <v>6</v>
      </c>
      <c r="D1101" s="5"/>
    </row>
    <row r="1102" spans="1:4" ht="14.25">
      <c r="A1102" s="4" t="s">
        <v>24</v>
      </c>
      <c r="B1102" s="4" t="str">
        <f>"2208213720"</f>
        <v>2208213720</v>
      </c>
      <c r="C1102" s="4">
        <v>54</v>
      </c>
      <c r="D1102" s="5"/>
    </row>
    <row r="1103" spans="1:4" ht="14.25">
      <c r="A1103" s="4" t="s">
        <v>24</v>
      </c>
      <c r="B1103" s="4" t="str">
        <f>"2208213721"</f>
        <v>2208213721</v>
      </c>
      <c r="C1103" s="4" t="s">
        <v>6</v>
      </c>
      <c r="D1103" s="5"/>
    </row>
    <row r="1104" spans="1:4" ht="14.25">
      <c r="A1104" s="4" t="s">
        <v>24</v>
      </c>
      <c r="B1104" s="4" t="str">
        <f>"2208213722"</f>
        <v>2208213722</v>
      </c>
      <c r="C1104" s="4">
        <v>37.2</v>
      </c>
      <c r="D1104" s="5"/>
    </row>
    <row r="1105" spans="1:4" ht="14.25">
      <c r="A1105" s="4" t="s">
        <v>24</v>
      </c>
      <c r="B1105" s="4" t="str">
        <f>"2208213723"</f>
        <v>2208213723</v>
      </c>
      <c r="C1105" s="4">
        <v>46.1</v>
      </c>
      <c r="D1105" s="5"/>
    </row>
    <row r="1106" spans="1:4" ht="14.25">
      <c r="A1106" s="4" t="s">
        <v>24</v>
      </c>
      <c r="B1106" s="4" t="str">
        <f>"2208213724"</f>
        <v>2208213724</v>
      </c>
      <c r="C1106" s="4">
        <v>47.8</v>
      </c>
      <c r="D1106" s="5"/>
    </row>
    <row r="1107" spans="1:4" ht="14.25">
      <c r="A1107" s="4" t="s">
        <v>24</v>
      </c>
      <c r="B1107" s="4" t="str">
        <f>"2208213725"</f>
        <v>2208213725</v>
      </c>
      <c r="C1107" s="4">
        <v>47</v>
      </c>
      <c r="D1107" s="5"/>
    </row>
    <row r="1108" spans="1:4" ht="14.25">
      <c r="A1108" s="4" t="s">
        <v>24</v>
      </c>
      <c r="B1108" s="4" t="str">
        <f>"2208213726"</f>
        <v>2208213726</v>
      </c>
      <c r="C1108" s="4">
        <v>52.9</v>
      </c>
      <c r="D1108" s="5"/>
    </row>
    <row r="1109" spans="1:4" ht="14.25">
      <c r="A1109" s="4" t="s">
        <v>24</v>
      </c>
      <c r="B1109" s="4" t="str">
        <f>"2208213727"</f>
        <v>2208213727</v>
      </c>
      <c r="C1109" s="4" t="s">
        <v>6</v>
      </c>
      <c r="D1109" s="5"/>
    </row>
    <row r="1110" spans="1:4" ht="14.25">
      <c r="A1110" s="4" t="s">
        <v>24</v>
      </c>
      <c r="B1110" s="4" t="str">
        <f>"2208213728"</f>
        <v>2208213728</v>
      </c>
      <c r="C1110" s="4">
        <v>37.5</v>
      </c>
      <c r="D1110" s="5"/>
    </row>
    <row r="1111" spans="1:4" ht="14.25">
      <c r="A1111" s="4" t="s">
        <v>24</v>
      </c>
      <c r="B1111" s="4" t="str">
        <f>"2208213729"</f>
        <v>2208213729</v>
      </c>
      <c r="C1111" s="4">
        <v>53.6</v>
      </c>
      <c r="D1111" s="5"/>
    </row>
    <row r="1112" spans="1:4" ht="14.25">
      <c r="A1112" s="4" t="s">
        <v>24</v>
      </c>
      <c r="B1112" s="4" t="str">
        <f>"2208213730"</f>
        <v>2208213730</v>
      </c>
      <c r="C1112" s="4">
        <v>54.2</v>
      </c>
      <c r="D1112" s="5"/>
    </row>
    <row r="1113" spans="1:4" ht="14.25">
      <c r="A1113" s="4" t="s">
        <v>24</v>
      </c>
      <c r="B1113" s="4" t="str">
        <f>"2208213801"</f>
        <v>2208213801</v>
      </c>
      <c r="C1113" s="4">
        <v>58.7</v>
      </c>
      <c r="D1113" s="5"/>
    </row>
    <row r="1114" spans="1:4" ht="14.25">
      <c r="A1114" s="4" t="s">
        <v>24</v>
      </c>
      <c r="B1114" s="4" t="str">
        <f>"2208213802"</f>
        <v>2208213802</v>
      </c>
      <c r="C1114" s="4">
        <v>58.4</v>
      </c>
      <c r="D1114" s="5"/>
    </row>
    <row r="1115" spans="1:4" ht="14.25">
      <c r="A1115" s="4" t="s">
        <v>24</v>
      </c>
      <c r="B1115" s="4" t="str">
        <f>"2208213803"</f>
        <v>2208213803</v>
      </c>
      <c r="C1115" s="4">
        <v>66.9</v>
      </c>
      <c r="D1115" s="5"/>
    </row>
    <row r="1116" spans="1:4" ht="14.25">
      <c r="A1116" s="4" t="s">
        <v>24</v>
      </c>
      <c r="B1116" s="4" t="str">
        <f>"2208213804"</f>
        <v>2208213804</v>
      </c>
      <c r="C1116" s="4">
        <v>54.4</v>
      </c>
      <c r="D1116" s="5"/>
    </row>
    <row r="1117" spans="1:4" ht="14.25">
      <c r="A1117" s="4" t="s">
        <v>24</v>
      </c>
      <c r="B1117" s="4" t="str">
        <f>"2208213805"</f>
        <v>2208213805</v>
      </c>
      <c r="C1117" s="4" t="s">
        <v>6</v>
      </c>
      <c r="D1117" s="5"/>
    </row>
    <row r="1118" spans="1:4" ht="14.25">
      <c r="A1118" s="4" t="s">
        <v>24</v>
      </c>
      <c r="B1118" s="4" t="str">
        <f>"2208213806"</f>
        <v>2208213806</v>
      </c>
      <c r="C1118" s="4">
        <v>51.7</v>
      </c>
      <c r="D1118" s="5"/>
    </row>
    <row r="1119" spans="1:4" ht="14.25">
      <c r="A1119" s="4" t="s">
        <v>24</v>
      </c>
      <c r="B1119" s="4" t="str">
        <f>"2208213807"</f>
        <v>2208213807</v>
      </c>
      <c r="C1119" s="4">
        <v>54.4</v>
      </c>
      <c r="D1119" s="5"/>
    </row>
    <row r="1120" spans="1:4" ht="14.25">
      <c r="A1120" s="4" t="s">
        <v>24</v>
      </c>
      <c r="B1120" s="4" t="str">
        <f>"2208213808"</f>
        <v>2208213808</v>
      </c>
      <c r="C1120" s="4" t="s">
        <v>6</v>
      </c>
      <c r="D1120" s="5"/>
    </row>
    <row r="1121" spans="1:4" ht="14.25">
      <c r="A1121" s="4" t="s">
        <v>24</v>
      </c>
      <c r="B1121" s="4" t="str">
        <f>"2208213809"</f>
        <v>2208213809</v>
      </c>
      <c r="C1121" s="4">
        <v>46.2</v>
      </c>
      <c r="D1121" s="5"/>
    </row>
    <row r="1122" spans="1:4" ht="14.25">
      <c r="A1122" s="4" t="s">
        <v>24</v>
      </c>
      <c r="B1122" s="4" t="str">
        <f>"2208213810"</f>
        <v>2208213810</v>
      </c>
      <c r="C1122" s="4" t="s">
        <v>6</v>
      </c>
      <c r="D1122" s="5"/>
    </row>
    <row r="1123" spans="1:4" ht="14.25">
      <c r="A1123" s="4" t="s">
        <v>24</v>
      </c>
      <c r="B1123" s="4" t="str">
        <f>"2208213811"</f>
        <v>2208213811</v>
      </c>
      <c r="C1123" s="4">
        <v>46.6</v>
      </c>
      <c r="D1123" s="5"/>
    </row>
    <row r="1124" spans="1:4" ht="14.25">
      <c r="A1124" s="4" t="s">
        <v>24</v>
      </c>
      <c r="B1124" s="4" t="str">
        <f>"2208213812"</f>
        <v>2208213812</v>
      </c>
      <c r="C1124" s="4">
        <v>50.1</v>
      </c>
      <c r="D1124" s="5"/>
    </row>
    <row r="1125" spans="1:4" ht="14.25">
      <c r="A1125" s="4" t="s">
        <v>24</v>
      </c>
      <c r="B1125" s="4" t="str">
        <f>"2208213813"</f>
        <v>2208213813</v>
      </c>
      <c r="C1125" s="4" t="s">
        <v>6</v>
      </c>
      <c r="D1125" s="5"/>
    </row>
    <row r="1126" spans="1:4" ht="14.25">
      <c r="A1126" s="4" t="s">
        <v>24</v>
      </c>
      <c r="B1126" s="4" t="str">
        <f>"2208213814"</f>
        <v>2208213814</v>
      </c>
      <c r="C1126" s="4" t="s">
        <v>6</v>
      </c>
      <c r="D1126" s="5"/>
    </row>
    <row r="1127" spans="1:4" ht="14.25">
      <c r="A1127" s="4" t="s">
        <v>24</v>
      </c>
      <c r="B1127" s="4" t="str">
        <f>"2208213815"</f>
        <v>2208213815</v>
      </c>
      <c r="C1127" s="4">
        <v>25.4</v>
      </c>
      <c r="D1127" s="5"/>
    </row>
    <row r="1128" spans="1:4" ht="14.25">
      <c r="A1128" s="4" t="s">
        <v>24</v>
      </c>
      <c r="B1128" s="4" t="str">
        <f>"2208213816"</f>
        <v>2208213816</v>
      </c>
      <c r="C1128" s="4">
        <v>53.1</v>
      </c>
      <c r="D1128" s="5"/>
    </row>
    <row r="1129" spans="1:4" ht="14.25">
      <c r="A1129" s="4" t="s">
        <v>24</v>
      </c>
      <c r="B1129" s="4" t="str">
        <f>"2208213817"</f>
        <v>2208213817</v>
      </c>
      <c r="C1129" s="4" t="s">
        <v>6</v>
      </c>
      <c r="D1129" s="5"/>
    </row>
    <row r="1130" spans="1:4" ht="14.25">
      <c r="A1130" s="4" t="s">
        <v>24</v>
      </c>
      <c r="B1130" s="4" t="str">
        <f>"2208213818"</f>
        <v>2208213818</v>
      </c>
      <c r="C1130" s="4" t="s">
        <v>6</v>
      </c>
      <c r="D1130" s="5"/>
    </row>
    <row r="1131" spans="1:4" ht="14.25">
      <c r="A1131" s="4" t="s">
        <v>24</v>
      </c>
      <c r="B1131" s="4" t="str">
        <f>"2208213819"</f>
        <v>2208213819</v>
      </c>
      <c r="C1131" s="4" t="s">
        <v>6</v>
      </c>
      <c r="D1131" s="5"/>
    </row>
    <row r="1132" spans="1:4" ht="14.25">
      <c r="A1132" s="4" t="s">
        <v>24</v>
      </c>
      <c r="B1132" s="4" t="str">
        <f>"2208213820"</f>
        <v>2208213820</v>
      </c>
      <c r="C1132" s="4" t="s">
        <v>6</v>
      </c>
      <c r="D1132" s="5"/>
    </row>
    <row r="1133" spans="1:4" ht="14.25">
      <c r="A1133" s="4" t="s">
        <v>24</v>
      </c>
      <c r="B1133" s="4" t="str">
        <f>"2208213821"</f>
        <v>2208213821</v>
      </c>
      <c r="C1133" s="4">
        <v>24.4</v>
      </c>
      <c r="D1133" s="5"/>
    </row>
    <row r="1134" spans="1:4" ht="14.25">
      <c r="A1134" s="4" t="s">
        <v>24</v>
      </c>
      <c r="B1134" s="4" t="str">
        <f>"2208213822"</f>
        <v>2208213822</v>
      </c>
      <c r="C1134" s="4" t="s">
        <v>6</v>
      </c>
      <c r="D1134" s="5"/>
    </row>
    <row r="1135" spans="1:4" ht="14.25">
      <c r="A1135" s="4" t="s">
        <v>24</v>
      </c>
      <c r="B1135" s="4" t="str">
        <f>"2208213823"</f>
        <v>2208213823</v>
      </c>
      <c r="C1135" s="4">
        <v>55.9</v>
      </c>
      <c r="D1135" s="5"/>
    </row>
    <row r="1136" spans="1:4" ht="14.25">
      <c r="A1136" s="4" t="s">
        <v>24</v>
      </c>
      <c r="B1136" s="4" t="str">
        <f>"2208213824"</f>
        <v>2208213824</v>
      </c>
      <c r="C1136" s="4">
        <v>65.4</v>
      </c>
      <c r="D1136" s="5"/>
    </row>
    <row r="1137" spans="1:4" ht="14.25">
      <c r="A1137" s="4" t="s">
        <v>24</v>
      </c>
      <c r="B1137" s="4" t="str">
        <f>"2208213825"</f>
        <v>2208213825</v>
      </c>
      <c r="C1137" s="4">
        <v>53.3</v>
      </c>
      <c r="D1137" s="5"/>
    </row>
    <row r="1138" spans="1:4" ht="14.25">
      <c r="A1138" s="4" t="s">
        <v>24</v>
      </c>
      <c r="B1138" s="4" t="str">
        <f>"2208213826"</f>
        <v>2208213826</v>
      </c>
      <c r="C1138" s="4">
        <v>36.6</v>
      </c>
      <c r="D1138" s="5"/>
    </row>
    <row r="1139" spans="1:4" ht="14.25">
      <c r="A1139" s="4" t="s">
        <v>24</v>
      </c>
      <c r="B1139" s="4" t="str">
        <f>"2208213827"</f>
        <v>2208213827</v>
      </c>
      <c r="C1139" s="4">
        <v>49.6</v>
      </c>
      <c r="D1139" s="5"/>
    </row>
    <row r="1140" spans="1:4" ht="14.25">
      <c r="A1140" s="4" t="s">
        <v>24</v>
      </c>
      <c r="B1140" s="4" t="str">
        <f>"2208213828"</f>
        <v>2208213828</v>
      </c>
      <c r="C1140" s="4" t="s">
        <v>6</v>
      </c>
      <c r="D1140" s="5"/>
    </row>
    <row r="1141" spans="1:4" ht="14.25">
      <c r="A1141" s="4" t="s">
        <v>24</v>
      </c>
      <c r="B1141" s="4" t="str">
        <f>"2208213829"</f>
        <v>2208213829</v>
      </c>
      <c r="C1141" s="4">
        <v>53.8</v>
      </c>
      <c r="D1141" s="5"/>
    </row>
    <row r="1142" spans="1:4" ht="14.25">
      <c r="A1142" s="4" t="s">
        <v>24</v>
      </c>
      <c r="B1142" s="4" t="str">
        <f>"2208213830"</f>
        <v>2208213830</v>
      </c>
      <c r="C1142" s="4" t="s">
        <v>6</v>
      </c>
      <c r="D1142" s="5"/>
    </row>
    <row r="1143" spans="1:4" ht="14.25">
      <c r="A1143" s="4" t="s">
        <v>24</v>
      </c>
      <c r="B1143" s="4" t="str">
        <f>"2208213901"</f>
        <v>2208213901</v>
      </c>
      <c r="C1143" s="4" t="s">
        <v>6</v>
      </c>
      <c r="D1143" s="5"/>
    </row>
    <row r="1144" spans="1:4" ht="14.25">
      <c r="A1144" s="4" t="s">
        <v>24</v>
      </c>
      <c r="B1144" s="4" t="str">
        <f>"2208213902"</f>
        <v>2208213902</v>
      </c>
      <c r="C1144" s="4">
        <v>63.4</v>
      </c>
      <c r="D1144" s="5"/>
    </row>
    <row r="1145" spans="1:4" ht="14.25">
      <c r="A1145" s="4" t="s">
        <v>24</v>
      </c>
      <c r="B1145" s="4" t="str">
        <f>"2208213903"</f>
        <v>2208213903</v>
      </c>
      <c r="C1145" s="4" t="s">
        <v>6</v>
      </c>
      <c r="D1145" s="5"/>
    </row>
    <row r="1146" spans="1:4" ht="14.25">
      <c r="A1146" s="4" t="s">
        <v>24</v>
      </c>
      <c r="B1146" s="4" t="str">
        <f>"2208213904"</f>
        <v>2208213904</v>
      </c>
      <c r="C1146" s="4">
        <v>54.4</v>
      </c>
      <c r="D1146" s="5"/>
    </row>
    <row r="1147" spans="1:4" ht="14.25">
      <c r="A1147" s="4" t="s">
        <v>24</v>
      </c>
      <c r="B1147" s="4" t="str">
        <f>"2208213905"</f>
        <v>2208213905</v>
      </c>
      <c r="C1147" s="4" t="s">
        <v>6</v>
      </c>
      <c r="D1147" s="5"/>
    </row>
    <row r="1148" spans="1:4" ht="14.25">
      <c r="A1148" s="4" t="s">
        <v>24</v>
      </c>
      <c r="B1148" s="4" t="str">
        <f>"2208213906"</f>
        <v>2208213906</v>
      </c>
      <c r="C1148" s="4">
        <v>56.2</v>
      </c>
      <c r="D1148" s="5"/>
    </row>
    <row r="1149" spans="1:4" ht="14.25">
      <c r="A1149" s="4" t="s">
        <v>24</v>
      </c>
      <c r="B1149" s="4" t="str">
        <f>"2208213907"</f>
        <v>2208213907</v>
      </c>
      <c r="C1149" s="4">
        <v>55.9</v>
      </c>
      <c r="D1149" s="5"/>
    </row>
    <row r="1150" spans="1:4" ht="14.25">
      <c r="A1150" s="4" t="s">
        <v>24</v>
      </c>
      <c r="B1150" s="4" t="str">
        <f>"2208213908"</f>
        <v>2208213908</v>
      </c>
      <c r="C1150" s="4">
        <v>30.2</v>
      </c>
      <c r="D1150" s="5"/>
    </row>
    <row r="1151" spans="1:4" ht="14.25">
      <c r="A1151" s="4" t="s">
        <v>24</v>
      </c>
      <c r="B1151" s="4" t="str">
        <f>"2208213909"</f>
        <v>2208213909</v>
      </c>
      <c r="C1151" s="4">
        <v>49.7</v>
      </c>
      <c r="D1151" s="5"/>
    </row>
    <row r="1152" spans="1:4" ht="14.25">
      <c r="A1152" s="4" t="s">
        <v>24</v>
      </c>
      <c r="B1152" s="4" t="str">
        <f>"2208213910"</f>
        <v>2208213910</v>
      </c>
      <c r="C1152" s="4" t="s">
        <v>6</v>
      </c>
      <c r="D1152" s="5"/>
    </row>
    <row r="1153" spans="1:4" ht="14.25">
      <c r="A1153" s="4" t="s">
        <v>24</v>
      </c>
      <c r="B1153" s="4" t="str">
        <f>"2208213911"</f>
        <v>2208213911</v>
      </c>
      <c r="C1153" s="4">
        <v>50.4</v>
      </c>
      <c r="D1153" s="5"/>
    </row>
    <row r="1154" spans="1:4" ht="14.25">
      <c r="A1154" s="4" t="s">
        <v>24</v>
      </c>
      <c r="B1154" s="4" t="str">
        <f>"2208213912"</f>
        <v>2208213912</v>
      </c>
      <c r="C1154" s="4">
        <v>37.3</v>
      </c>
      <c r="D1154" s="5"/>
    </row>
    <row r="1155" spans="1:4" ht="14.25">
      <c r="A1155" s="4" t="s">
        <v>24</v>
      </c>
      <c r="B1155" s="4" t="str">
        <f>"2208213913"</f>
        <v>2208213913</v>
      </c>
      <c r="C1155" s="4" t="s">
        <v>6</v>
      </c>
      <c r="D1155" s="5"/>
    </row>
    <row r="1156" spans="1:4" ht="14.25">
      <c r="A1156" s="4" t="s">
        <v>24</v>
      </c>
      <c r="B1156" s="4" t="str">
        <f>"2208213914"</f>
        <v>2208213914</v>
      </c>
      <c r="C1156" s="4">
        <v>59.5</v>
      </c>
      <c r="D1156" s="5"/>
    </row>
    <row r="1157" spans="1:4" ht="14.25">
      <c r="A1157" s="4" t="s">
        <v>24</v>
      </c>
      <c r="B1157" s="4" t="str">
        <f>"2208213915"</f>
        <v>2208213915</v>
      </c>
      <c r="C1157" s="4" t="s">
        <v>6</v>
      </c>
      <c r="D1157" s="5"/>
    </row>
    <row r="1158" spans="1:4" ht="14.25">
      <c r="A1158" s="4" t="s">
        <v>24</v>
      </c>
      <c r="B1158" s="4" t="str">
        <f>"2208213916"</f>
        <v>2208213916</v>
      </c>
      <c r="C1158" s="4">
        <v>36.4</v>
      </c>
      <c r="D1158" s="5"/>
    </row>
    <row r="1159" spans="1:4" ht="14.25">
      <c r="A1159" s="4" t="s">
        <v>24</v>
      </c>
      <c r="B1159" s="4" t="str">
        <f>"2208213917"</f>
        <v>2208213917</v>
      </c>
      <c r="C1159" s="4" t="s">
        <v>6</v>
      </c>
      <c r="D1159" s="5"/>
    </row>
    <row r="1160" spans="1:4" ht="14.25">
      <c r="A1160" s="4" t="s">
        <v>24</v>
      </c>
      <c r="B1160" s="4" t="str">
        <f>"2208213918"</f>
        <v>2208213918</v>
      </c>
      <c r="C1160" s="4">
        <v>32.4</v>
      </c>
      <c r="D1160" s="5"/>
    </row>
    <row r="1161" spans="1:4" ht="14.25">
      <c r="A1161" s="4" t="s">
        <v>24</v>
      </c>
      <c r="B1161" s="4" t="str">
        <f>"2208213919"</f>
        <v>2208213919</v>
      </c>
      <c r="C1161" s="4">
        <v>33.6</v>
      </c>
      <c r="D1161" s="5"/>
    </row>
    <row r="1162" spans="1:4" ht="14.25">
      <c r="A1162" s="4" t="s">
        <v>24</v>
      </c>
      <c r="B1162" s="4" t="str">
        <f>"2208213920"</f>
        <v>2208213920</v>
      </c>
      <c r="C1162" s="4">
        <v>54.5</v>
      </c>
      <c r="D1162" s="5"/>
    </row>
    <row r="1163" spans="1:4" ht="14.25">
      <c r="A1163" s="4" t="s">
        <v>24</v>
      </c>
      <c r="B1163" s="4" t="str">
        <f>"2208213921"</f>
        <v>2208213921</v>
      </c>
      <c r="C1163" s="4">
        <v>47.4</v>
      </c>
      <c r="D1163" s="5"/>
    </row>
    <row r="1164" spans="1:4" ht="14.25">
      <c r="A1164" s="4" t="s">
        <v>24</v>
      </c>
      <c r="B1164" s="4" t="str">
        <f>"2208213922"</f>
        <v>2208213922</v>
      </c>
      <c r="C1164" s="4">
        <v>47.1</v>
      </c>
      <c r="D1164" s="5"/>
    </row>
    <row r="1165" spans="1:4" ht="14.25">
      <c r="A1165" s="4" t="s">
        <v>24</v>
      </c>
      <c r="B1165" s="4" t="str">
        <f>"2208213923"</f>
        <v>2208213923</v>
      </c>
      <c r="C1165" s="4" t="s">
        <v>6</v>
      </c>
      <c r="D1165" s="5"/>
    </row>
    <row r="1166" spans="1:4" ht="14.25">
      <c r="A1166" s="4" t="s">
        <v>24</v>
      </c>
      <c r="B1166" s="4" t="str">
        <f>"2208213924"</f>
        <v>2208213924</v>
      </c>
      <c r="C1166" s="4">
        <v>41.2</v>
      </c>
      <c r="D1166" s="5"/>
    </row>
    <row r="1167" spans="1:4" ht="14.25">
      <c r="A1167" s="4" t="s">
        <v>24</v>
      </c>
      <c r="B1167" s="4" t="str">
        <f>"2208213925"</f>
        <v>2208213925</v>
      </c>
      <c r="C1167" s="4" t="s">
        <v>6</v>
      </c>
      <c r="D1167" s="5"/>
    </row>
    <row r="1168" spans="1:4" ht="14.25">
      <c r="A1168" s="4" t="s">
        <v>24</v>
      </c>
      <c r="B1168" s="4" t="str">
        <f>"2208213926"</f>
        <v>2208213926</v>
      </c>
      <c r="C1168" s="4">
        <v>57.8</v>
      </c>
      <c r="D1168" s="5"/>
    </row>
    <row r="1169" spans="1:4" ht="14.25">
      <c r="A1169" s="4" t="s">
        <v>24</v>
      </c>
      <c r="B1169" s="4" t="str">
        <f>"2208213927"</f>
        <v>2208213927</v>
      </c>
      <c r="C1169" s="4">
        <v>38.3</v>
      </c>
      <c r="D1169" s="5"/>
    </row>
    <row r="1170" spans="1:4" ht="14.25">
      <c r="A1170" s="4" t="s">
        <v>24</v>
      </c>
      <c r="B1170" s="4" t="str">
        <f>"2208213928"</f>
        <v>2208213928</v>
      </c>
      <c r="C1170" s="4">
        <v>79.6</v>
      </c>
      <c r="D1170" s="5"/>
    </row>
    <row r="1171" spans="1:4" ht="14.25">
      <c r="A1171" s="4" t="s">
        <v>24</v>
      </c>
      <c r="B1171" s="4" t="str">
        <f>"2208213929"</f>
        <v>2208213929</v>
      </c>
      <c r="C1171" s="4">
        <v>50.6</v>
      </c>
      <c r="D1171" s="5"/>
    </row>
    <row r="1172" spans="1:4" ht="14.25">
      <c r="A1172" s="4" t="s">
        <v>24</v>
      </c>
      <c r="B1172" s="4" t="str">
        <f>"2208213930"</f>
        <v>2208213930</v>
      </c>
      <c r="C1172" s="4">
        <v>59.3</v>
      </c>
      <c r="D1172" s="5"/>
    </row>
    <row r="1173" spans="1:4" ht="14.25">
      <c r="A1173" s="4" t="s">
        <v>24</v>
      </c>
      <c r="B1173" s="4" t="str">
        <f>"2208214001"</f>
        <v>2208214001</v>
      </c>
      <c r="C1173" s="4">
        <v>35.8</v>
      </c>
      <c r="D1173" s="5"/>
    </row>
    <row r="1174" spans="1:4" ht="14.25">
      <c r="A1174" s="4" t="s">
        <v>24</v>
      </c>
      <c r="B1174" s="4" t="str">
        <f>"2208214002"</f>
        <v>2208214002</v>
      </c>
      <c r="C1174" s="4" t="s">
        <v>6</v>
      </c>
      <c r="D1174" s="5"/>
    </row>
    <row r="1175" spans="1:4" ht="14.25">
      <c r="A1175" s="4" t="s">
        <v>24</v>
      </c>
      <c r="B1175" s="4" t="str">
        <f>"2208214003"</f>
        <v>2208214003</v>
      </c>
      <c r="C1175" s="4">
        <v>47.7</v>
      </c>
      <c r="D1175" s="5"/>
    </row>
    <row r="1176" spans="1:4" ht="14.25">
      <c r="A1176" s="4" t="s">
        <v>24</v>
      </c>
      <c r="B1176" s="4" t="str">
        <f>"2208214004"</f>
        <v>2208214004</v>
      </c>
      <c r="C1176" s="4">
        <v>56.6</v>
      </c>
      <c r="D1176" s="5"/>
    </row>
    <row r="1177" spans="1:4" ht="14.25">
      <c r="A1177" s="4" t="s">
        <v>25</v>
      </c>
      <c r="B1177" s="4" t="str">
        <f>"2208214005"</f>
        <v>2208214005</v>
      </c>
      <c r="C1177" s="4">
        <v>44.8</v>
      </c>
      <c r="D1177" s="5"/>
    </row>
    <row r="1178" spans="1:4" ht="14.25">
      <c r="A1178" s="4" t="s">
        <v>25</v>
      </c>
      <c r="B1178" s="4" t="str">
        <f>"2208214006"</f>
        <v>2208214006</v>
      </c>
      <c r="C1178" s="4">
        <v>54</v>
      </c>
      <c r="D1178" s="5"/>
    </row>
    <row r="1179" spans="1:4" ht="14.25">
      <c r="A1179" s="4" t="s">
        <v>25</v>
      </c>
      <c r="B1179" s="4" t="str">
        <f>"2208214007"</f>
        <v>2208214007</v>
      </c>
      <c r="C1179" s="4">
        <v>52.8</v>
      </c>
      <c r="D1179" s="5"/>
    </row>
    <row r="1180" spans="1:4" ht="14.25">
      <c r="A1180" s="4" t="s">
        <v>25</v>
      </c>
      <c r="B1180" s="4" t="str">
        <f>"2208214008"</f>
        <v>2208214008</v>
      </c>
      <c r="C1180" s="4">
        <v>57.3</v>
      </c>
      <c r="D1180" s="5"/>
    </row>
    <row r="1181" spans="1:4" ht="14.25">
      <c r="A1181" s="4" t="s">
        <v>25</v>
      </c>
      <c r="B1181" s="4" t="str">
        <f>"2208214009"</f>
        <v>2208214009</v>
      </c>
      <c r="C1181" s="4">
        <v>35.4</v>
      </c>
      <c r="D1181" s="5"/>
    </row>
    <row r="1182" spans="1:4" ht="14.25">
      <c r="A1182" s="4" t="s">
        <v>25</v>
      </c>
      <c r="B1182" s="4" t="str">
        <f>"2208214010"</f>
        <v>2208214010</v>
      </c>
      <c r="C1182" s="4">
        <v>32.9</v>
      </c>
      <c r="D1182" s="5"/>
    </row>
    <row r="1183" spans="1:4" ht="14.25">
      <c r="A1183" s="4" t="s">
        <v>25</v>
      </c>
      <c r="B1183" s="4" t="str">
        <f>"2208214011"</f>
        <v>2208214011</v>
      </c>
      <c r="C1183" s="4">
        <v>54.3</v>
      </c>
      <c r="D1183" s="5"/>
    </row>
    <row r="1184" spans="1:4" ht="14.25">
      <c r="A1184" s="4" t="s">
        <v>25</v>
      </c>
      <c r="B1184" s="4" t="str">
        <f>"2208214012"</f>
        <v>2208214012</v>
      </c>
      <c r="C1184" s="4">
        <v>52.4</v>
      </c>
      <c r="D1184" s="5"/>
    </row>
    <row r="1185" spans="1:4" ht="14.25">
      <c r="A1185" s="4" t="s">
        <v>25</v>
      </c>
      <c r="B1185" s="4" t="str">
        <f>"2208214013"</f>
        <v>2208214013</v>
      </c>
      <c r="C1185" s="4">
        <v>46.6</v>
      </c>
      <c r="D1185" s="5"/>
    </row>
    <row r="1186" spans="1:4" ht="14.25">
      <c r="A1186" s="4" t="s">
        <v>25</v>
      </c>
      <c r="B1186" s="4" t="str">
        <f>"2208214014"</f>
        <v>2208214014</v>
      </c>
      <c r="C1186" s="4">
        <v>40.4</v>
      </c>
      <c r="D1186" s="5"/>
    </row>
    <row r="1187" spans="1:4" ht="14.25">
      <c r="A1187" s="4" t="s">
        <v>25</v>
      </c>
      <c r="B1187" s="4" t="str">
        <f>"2208214015"</f>
        <v>2208214015</v>
      </c>
      <c r="C1187" s="4">
        <v>62.5</v>
      </c>
      <c r="D1187" s="5"/>
    </row>
    <row r="1188" spans="1:4" ht="14.25">
      <c r="A1188" s="4" t="s">
        <v>25</v>
      </c>
      <c r="B1188" s="4" t="str">
        <f>"2208214016"</f>
        <v>2208214016</v>
      </c>
      <c r="C1188" s="4">
        <v>21.3</v>
      </c>
      <c r="D1188" s="5"/>
    </row>
    <row r="1189" spans="1:4" ht="14.25">
      <c r="A1189" s="4" t="s">
        <v>25</v>
      </c>
      <c r="B1189" s="4" t="str">
        <f>"2208214017"</f>
        <v>2208214017</v>
      </c>
      <c r="C1189" s="4">
        <v>53.3</v>
      </c>
      <c r="D1189" s="5"/>
    </row>
    <row r="1190" spans="1:4" ht="14.25">
      <c r="A1190" s="4" t="s">
        <v>25</v>
      </c>
      <c r="B1190" s="4" t="str">
        <f>"2208214018"</f>
        <v>2208214018</v>
      </c>
      <c r="C1190" s="4">
        <v>54.2</v>
      </c>
      <c r="D1190" s="5"/>
    </row>
    <row r="1191" spans="1:4" ht="14.25">
      <c r="A1191" s="4" t="s">
        <v>25</v>
      </c>
      <c r="B1191" s="4" t="str">
        <f>"2208214019"</f>
        <v>2208214019</v>
      </c>
      <c r="C1191" s="4">
        <v>34.5</v>
      </c>
      <c r="D1191" s="5"/>
    </row>
    <row r="1192" spans="1:4" ht="14.25">
      <c r="A1192" s="4" t="s">
        <v>25</v>
      </c>
      <c r="B1192" s="4" t="str">
        <f>"2208214020"</f>
        <v>2208214020</v>
      </c>
      <c r="C1192" s="4" t="s">
        <v>6</v>
      </c>
      <c r="D1192" s="5"/>
    </row>
    <row r="1193" spans="1:4" ht="14.25">
      <c r="A1193" s="4" t="s">
        <v>25</v>
      </c>
      <c r="B1193" s="4" t="str">
        <f>"2208214021"</f>
        <v>2208214021</v>
      </c>
      <c r="C1193" s="4" t="s">
        <v>6</v>
      </c>
      <c r="D1193" s="5"/>
    </row>
    <row r="1194" spans="1:4" ht="14.25">
      <c r="A1194" s="4" t="s">
        <v>25</v>
      </c>
      <c r="B1194" s="4" t="str">
        <f>"2208214022"</f>
        <v>2208214022</v>
      </c>
      <c r="C1194" s="4">
        <v>40.2</v>
      </c>
      <c r="D1194" s="5"/>
    </row>
    <row r="1195" spans="1:4" ht="14.25">
      <c r="A1195" s="4" t="s">
        <v>25</v>
      </c>
      <c r="B1195" s="4" t="str">
        <f>"2208214023"</f>
        <v>2208214023</v>
      </c>
      <c r="C1195" s="4" t="s">
        <v>6</v>
      </c>
      <c r="D1195" s="5"/>
    </row>
    <row r="1196" spans="1:4" ht="14.25">
      <c r="A1196" s="4" t="s">
        <v>25</v>
      </c>
      <c r="B1196" s="4" t="str">
        <f>"2208214024"</f>
        <v>2208214024</v>
      </c>
      <c r="C1196" s="4">
        <v>32.5</v>
      </c>
      <c r="D1196" s="5"/>
    </row>
    <row r="1197" spans="1:4" ht="14.25">
      <c r="A1197" s="4" t="s">
        <v>25</v>
      </c>
      <c r="B1197" s="4" t="str">
        <f>"2208214025"</f>
        <v>2208214025</v>
      </c>
      <c r="C1197" s="4" t="s">
        <v>6</v>
      </c>
      <c r="D1197" s="5"/>
    </row>
    <row r="1198" spans="1:4" ht="14.25">
      <c r="A1198" s="4" t="s">
        <v>25</v>
      </c>
      <c r="B1198" s="4" t="str">
        <f>"2208214026"</f>
        <v>2208214026</v>
      </c>
      <c r="C1198" s="4">
        <v>58.1</v>
      </c>
      <c r="D1198" s="5"/>
    </row>
    <row r="1199" spans="1:4" ht="14.25">
      <c r="A1199" s="4" t="s">
        <v>25</v>
      </c>
      <c r="B1199" s="4" t="str">
        <f>"2208214027"</f>
        <v>2208214027</v>
      </c>
      <c r="C1199" s="4">
        <v>34.4</v>
      </c>
      <c r="D1199" s="5"/>
    </row>
    <row r="1200" spans="1:4" ht="14.25">
      <c r="A1200" s="4" t="s">
        <v>25</v>
      </c>
      <c r="B1200" s="4" t="str">
        <f>"2208214028"</f>
        <v>2208214028</v>
      </c>
      <c r="C1200" s="4">
        <v>39.8</v>
      </c>
      <c r="D1200" s="5"/>
    </row>
    <row r="1201" spans="1:4" ht="14.25">
      <c r="A1201" s="4" t="s">
        <v>25</v>
      </c>
      <c r="B1201" s="4" t="str">
        <f>"2208214029"</f>
        <v>2208214029</v>
      </c>
      <c r="C1201" s="4">
        <v>55.9</v>
      </c>
      <c r="D1201" s="5"/>
    </row>
    <row r="1202" spans="1:4" ht="14.25">
      <c r="A1202" s="4" t="s">
        <v>25</v>
      </c>
      <c r="B1202" s="4" t="str">
        <f>"2208214030"</f>
        <v>2208214030</v>
      </c>
      <c r="C1202" s="4">
        <v>42.7</v>
      </c>
      <c r="D1202" s="5"/>
    </row>
    <row r="1203" spans="1:4" ht="14.25">
      <c r="A1203" s="4" t="s">
        <v>25</v>
      </c>
      <c r="B1203" s="4" t="str">
        <f>"2208214101"</f>
        <v>2208214101</v>
      </c>
      <c r="C1203" s="4">
        <v>55.8</v>
      </c>
      <c r="D1203" s="5"/>
    </row>
    <row r="1204" spans="1:4" ht="14.25">
      <c r="A1204" s="4" t="s">
        <v>25</v>
      </c>
      <c r="B1204" s="4" t="str">
        <f>"2208214102"</f>
        <v>2208214102</v>
      </c>
      <c r="C1204" s="4">
        <v>43.8</v>
      </c>
      <c r="D1204" s="5"/>
    </row>
    <row r="1205" spans="1:4" ht="14.25">
      <c r="A1205" s="4" t="s">
        <v>25</v>
      </c>
      <c r="B1205" s="4" t="str">
        <f>"2208214103"</f>
        <v>2208214103</v>
      </c>
      <c r="C1205" s="4">
        <v>58.1</v>
      </c>
      <c r="D1205" s="5"/>
    </row>
    <row r="1206" spans="1:4" ht="14.25">
      <c r="A1206" s="4" t="s">
        <v>25</v>
      </c>
      <c r="B1206" s="4" t="str">
        <f>"2208214104"</f>
        <v>2208214104</v>
      </c>
      <c r="C1206" s="4" t="s">
        <v>6</v>
      </c>
      <c r="D1206" s="5"/>
    </row>
    <row r="1207" spans="1:4" ht="14.25">
      <c r="A1207" s="4" t="s">
        <v>25</v>
      </c>
      <c r="B1207" s="4" t="str">
        <f>"2208214105"</f>
        <v>2208214105</v>
      </c>
      <c r="C1207" s="4" t="s">
        <v>6</v>
      </c>
      <c r="D1207" s="5"/>
    </row>
    <row r="1208" spans="1:4" ht="14.25">
      <c r="A1208" s="4" t="s">
        <v>25</v>
      </c>
      <c r="B1208" s="4" t="str">
        <f>"2208214106"</f>
        <v>2208214106</v>
      </c>
      <c r="C1208" s="4">
        <v>55.7</v>
      </c>
      <c r="D1208" s="5"/>
    </row>
    <row r="1209" spans="1:4" ht="14.25">
      <c r="A1209" s="4" t="s">
        <v>25</v>
      </c>
      <c r="B1209" s="4" t="str">
        <f>"2208214107"</f>
        <v>2208214107</v>
      </c>
      <c r="C1209" s="4">
        <v>45.2</v>
      </c>
      <c r="D1209" s="5"/>
    </row>
    <row r="1210" spans="1:4" ht="14.25">
      <c r="A1210" s="4" t="s">
        <v>25</v>
      </c>
      <c r="B1210" s="4" t="str">
        <f>"2208214108"</f>
        <v>2208214108</v>
      </c>
      <c r="C1210" s="4" t="s">
        <v>6</v>
      </c>
      <c r="D1210" s="5"/>
    </row>
    <row r="1211" spans="1:4" ht="14.25">
      <c r="A1211" s="4" t="s">
        <v>25</v>
      </c>
      <c r="B1211" s="4" t="str">
        <f>"2208214109"</f>
        <v>2208214109</v>
      </c>
      <c r="C1211" s="4" t="s">
        <v>6</v>
      </c>
      <c r="D1211" s="5"/>
    </row>
    <row r="1212" spans="1:4" ht="14.25">
      <c r="A1212" s="4" t="s">
        <v>25</v>
      </c>
      <c r="B1212" s="4" t="str">
        <f>"2208214110"</f>
        <v>2208214110</v>
      </c>
      <c r="C1212" s="4">
        <v>38.3</v>
      </c>
      <c r="D1212" s="5"/>
    </row>
    <row r="1213" spans="1:4" ht="14.25">
      <c r="A1213" s="4" t="s">
        <v>25</v>
      </c>
      <c r="B1213" s="4" t="str">
        <f>"2208214111"</f>
        <v>2208214111</v>
      </c>
      <c r="C1213" s="4">
        <v>51</v>
      </c>
      <c r="D1213" s="5"/>
    </row>
    <row r="1214" spans="1:4" ht="14.25">
      <c r="A1214" s="4" t="s">
        <v>25</v>
      </c>
      <c r="B1214" s="4" t="str">
        <f>"2208214112"</f>
        <v>2208214112</v>
      </c>
      <c r="C1214" s="4">
        <v>59.6</v>
      </c>
      <c r="D1214" s="5"/>
    </row>
    <row r="1215" spans="1:4" ht="14.25">
      <c r="A1215" s="4" t="s">
        <v>25</v>
      </c>
      <c r="B1215" s="4" t="str">
        <f>"2208214113"</f>
        <v>2208214113</v>
      </c>
      <c r="C1215" s="4">
        <v>57.9</v>
      </c>
      <c r="D1215" s="5"/>
    </row>
    <row r="1216" spans="1:4" ht="14.25">
      <c r="A1216" s="4" t="s">
        <v>25</v>
      </c>
      <c r="B1216" s="4" t="str">
        <f>"2208214114"</f>
        <v>2208214114</v>
      </c>
      <c r="C1216" s="4">
        <v>46.8</v>
      </c>
      <c r="D1216" s="5"/>
    </row>
    <row r="1217" spans="1:4" ht="14.25">
      <c r="A1217" s="4" t="s">
        <v>25</v>
      </c>
      <c r="B1217" s="4" t="str">
        <f>"2208214115"</f>
        <v>2208214115</v>
      </c>
      <c r="C1217" s="4">
        <v>68.2</v>
      </c>
      <c r="D1217" s="5"/>
    </row>
    <row r="1218" spans="1:4" ht="14.25">
      <c r="A1218" s="4" t="s">
        <v>25</v>
      </c>
      <c r="B1218" s="4" t="str">
        <f>"2208214116"</f>
        <v>2208214116</v>
      </c>
      <c r="C1218" s="4">
        <v>62.3</v>
      </c>
      <c r="D1218" s="5"/>
    </row>
    <row r="1219" spans="1:4" ht="14.25">
      <c r="A1219" s="4" t="s">
        <v>25</v>
      </c>
      <c r="B1219" s="4" t="str">
        <f>"2208214117"</f>
        <v>2208214117</v>
      </c>
      <c r="C1219" s="4">
        <v>51</v>
      </c>
      <c r="D1219" s="5"/>
    </row>
    <row r="1220" spans="1:4" ht="14.25">
      <c r="A1220" s="4" t="s">
        <v>25</v>
      </c>
      <c r="B1220" s="4" t="str">
        <f>"2208214118"</f>
        <v>2208214118</v>
      </c>
      <c r="C1220" s="4">
        <v>61.3</v>
      </c>
      <c r="D1220" s="5"/>
    </row>
    <row r="1221" spans="1:4" ht="14.25">
      <c r="A1221" s="4" t="s">
        <v>25</v>
      </c>
      <c r="B1221" s="4" t="str">
        <f>"2208214119"</f>
        <v>2208214119</v>
      </c>
      <c r="C1221" s="4">
        <v>47.9</v>
      </c>
      <c r="D1221" s="5"/>
    </row>
    <row r="1222" spans="1:4" ht="14.25">
      <c r="A1222" s="4" t="s">
        <v>25</v>
      </c>
      <c r="B1222" s="4" t="str">
        <f>"2208214120"</f>
        <v>2208214120</v>
      </c>
      <c r="C1222" s="4" t="s">
        <v>6</v>
      </c>
      <c r="D1222" s="5"/>
    </row>
    <row r="1223" spans="1:4" ht="14.25">
      <c r="A1223" s="4" t="s">
        <v>25</v>
      </c>
      <c r="B1223" s="4" t="str">
        <f>"2208214121"</f>
        <v>2208214121</v>
      </c>
      <c r="C1223" s="4">
        <v>33.5</v>
      </c>
      <c r="D1223" s="5"/>
    </row>
    <row r="1224" spans="1:4" ht="14.25">
      <c r="A1224" s="4" t="s">
        <v>25</v>
      </c>
      <c r="B1224" s="4" t="str">
        <f>"2208214122"</f>
        <v>2208214122</v>
      </c>
      <c r="C1224" s="4">
        <v>50.4</v>
      </c>
      <c r="D1224" s="5"/>
    </row>
    <row r="1225" spans="1:4" ht="14.25">
      <c r="A1225" s="4" t="s">
        <v>25</v>
      </c>
      <c r="B1225" s="4" t="str">
        <f>"2208214123"</f>
        <v>2208214123</v>
      </c>
      <c r="C1225" s="4">
        <v>49.5</v>
      </c>
      <c r="D1225" s="5"/>
    </row>
    <row r="1226" spans="1:4" ht="14.25">
      <c r="A1226" s="4" t="s">
        <v>25</v>
      </c>
      <c r="B1226" s="4" t="str">
        <f>"2208214124"</f>
        <v>2208214124</v>
      </c>
      <c r="C1226" s="4">
        <v>43.1</v>
      </c>
      <c r="D1226" s="5"/>
    </row>
    <row r="1227" spans="1:4" ht="14.25">
      <c r="A1227" s="4" t="s">
        <v>25</v>
      </c>
      <c r="B1227" s="4" t="str">
        <f>"2208214125"</f>
        <v>2208214125</v>
      </c>
      <c r="C1227" s="4">
        <v>56.4</v>
      </c>
      <c r="D1227" s="5"/>
    </row>
    <row r="1228" spans="1:4" ht="14.25">
      <c r="A1228" s="4" t="s">
        <v>25</v>
      </c>
      <c r="B1228" s="4" t="str">
        <f>"2208214126"</f>
        <v>2208214126</v>
      </c>
      <c r="C1228" s="4">
        <v>48.9</v>
      </c>
      <c r="D1228" s="5"/>
    </row>
    <row r="1229" spans="1:4" ht="14.25">
      <c r="A1229" s="4" t="s">
        <v>25</v>
      </c>
      <c r="B1229" s="4" t="str">
        <f>"2208214127"</f>
        <v>2208214127</v>
      </c>
      <c r="C1229" s="4">
        <v>59.6</v>
      </c>
      <c r="D1229" s="5"/>
    </row>
    <row r="1230" spans="1:4" ht="14.25">
      <c r="A1230" s="4" t="s">
        <v>25</v>
      </c>
      <c r="B1230" s="4" t="str">
        <f>"2208214128"</f>
        <v>2208214128</v>
      </c>
      <c r="C1230" s="4">
        <v>42.5</v>
      </c>
      <c r="D1230" s="5"/>
    </row>
    <row r="1231" spans="1:4" ht="14.25">
      <c r="A1231" s="4" t="s">
        <v>25</v>
      </c>
      <c r="B1231" s="4" t="str">
        <f>"2208214129"</f>
        <v>2208214129</v>
      </c>
      <c r="C1231" s="4">
        <v>56.2</v>
      </c>
      <c r="D1231" s="5"/>
    </row>
    <row r="1232" spans="1:4" ht="14.25">
      <c r="A1232" s="4" t="s">
        <v>25</v>
      </c>
      <c r="B1232" s="4" t="str">
        <f>"2208214130"</f>
        <v>2208214130</v>
      </c>
      <c r="C1232" s="4">
        <v>58.2</v>
      </c>
      <c r="D1232" s="5"/>
    </row>
    <row r="1233" spans="1:4" ht="14.25">
      <c r="A1233" s="4" t="s">
        <v>25</v>
      </c>
      <c r="B1233" s="4" t="str">
        <f>"2208214201"</f>
        <v>2208214201</v>
      </c>
      <c r="C1233" s="4">
        <v>60</v>
      </c>
      <c r="D1233" s="5"/>
    </row>
    <row r="1234" spans="1:4" ht="14.25">
      <c r="A1234" s="4" t="s">
        <v>25</v>
      </c>
      <c r="B1234" s="4" t="str">
        <f>"2208214202"</f>
        <v>2208214202</v>
      </c>
      <c r="C1234" s="4">
        <v>42.5</v>
      </c>
      <c r="D1234" s="5"/>
    </row>
    <row r="1235" spans="1:4" ht="14.25">
      <c r="A1235" s="4" t="s">
        <v>25</v>
      </c>
      <c r="B1235" s="4" t="str">
        <f>"2208214203"</f>
        <v>2208214203</v>
      </c>
      <c r="C1235" s="4">
        <v>54.4</v>
      </c>
      <c r="D1235" s="5"/>
    </row>
    <row r="1236" spans="1:4" ht="14.25">
      <c r="A1236" s="4" t="s">
        <v>25</v>
      </c>
      <c r="B1236" s="4" t="str">
        <f>"2208214204"</f>
        <v>2208214204</v>
      </c>
      <c r="C1236" s="4">
        <v>46.6</v>
      </c>
      <c r="D1236" s="5"/>
    </row>
    <row r="1237" spans="1:4" ht="14.25">
      <c r="A1237" s="4" t="s">
        <v>25</v>
      </c>
      <c r="B1237" s="4" t="str">
        <f>"2208214205"</f>
        <v>2208214205</v>
      </c>
      <c r="C1237" s="4" t="s">
        <v>6</v>
      </c>
      <c r="D1237" s="5"/>
    </row>
    <row r="1238" spans="1:4" ht="14.25">
      <c r="A1238" s="4" t="s">
        <v>25</v>
      </c>
      <c r="B1238" s="4" t="str">
        <f>"2208214206"</f>
        <v>2208214206</v>
      </c>
      <c r="C1238" s="4">
        <v>51.9</v>
      </c>
      <c r="D1238" s="5"/>
    </row>
    <row r="1239" spans="1:4" ht="14.25">
      <c r="A1239" s="4" t="s">
        <v>25</v>
      </c>
      <c r="B1239" s="4" t="str">
        <f>"2208214207"</f>
        <v>2208214207</v>
      </c>
      <c r="C1239" s="4" t="s">
        <v>6</v>
      </c>
      <c r="D1239" s="5"/>
    </row>
    <row r="1240" spans="1:4" ht="14.25">
      <c r="A1240" s="4" t="s">
        <v>25</v>
      </c>
      <c r="B1240" s="4" t="str">
        <f>"2208214208"</f>
        <v>2208214208</v>
      </c>
      <c r="C1240" s="4">
        <v>37.3</v>
      </c>
      <c r="D1240" s="5"/>
    </row>
    <row r="1241" spans="1:4" ht="14.25">
      <c r="A1241" s="4" t="s">
        <v>25</v>
      </c>
      <c r="B1241" s="4" t="str">
        <f>"2208214209"</f>
        <v>2208214209</v>
      </c>
      <c r="C1241" s="4">
        <v>41.6</v>
      </c>
      <c r="D1241" s="5"/>
    </row>
    <row r="1242" spans="1:4" ht="14.25">
      <c r="A1242" s="4" t="s">
        <v>25</v>
      </c>
      <c r="B1242" s="4" t="str">
        <f>"2208214210"</f>
        <v>2208214210</v>
      </c>
      <c r="C1242" s="4">
        <v>51.8</v>
      </c>
      <c r="D1242" s="5"/>
    </row>
    <row r="1243" spans="1:4" ht="14.25">
      <c r="A1243" s="4" t="s">
        <v>25</v>
      </c>
      <c r="B1243" s="4" t="str">
        <f>"2208214211"</f>
        <v>2208214211</v>
      </c>
      <c r="C1243" s="4">
        <v>36.2</v>
      </c>
      <c r="D1243" s="5"/>
    </row>
    <row r="1244" spans="1:4" ht="14.25">
      <c r="A1244" s="4" t="s">
        <v>25</v>
      </c>
      <c r="B1244" s="4" t="str">
        <f>"2208214212"</f>
        <v>2208214212</v>
      </c>
      <c r="C1244" s="4">
        <v>53.5</v>
      </c>
      <c r="D1244" s="5"/>
    </row>
    <row r="1245" spans="1:4" ht="14.25">
      <c r="A1245" s="4" t="s">
        <v>25</v>
      </c>
      <c r="B1245" s="4" t="str">
        <f>"2208214213"</f>
        <v>2208214213</v>
      </c>
      <c r="C1245" s="4" t="s">
        <v>6</v>
      </c>
      <c r="D1245" s="5"/>
    </row>
    <row r="1246" spans="1:4" ht="14.25">
      <c r="A1246" s="4" t="s">
        <v>25</v>
      </c>
      <c r="B1246" s="4" t="str">
        <f>"2208214214"</f>
        <v>2208214214</v>
      </c>
      <c r="C1246" s="4" t="s">
        <v>6</v>
      </c>
      <c r="D1246" s="5"/>
    </row>
    <row r="1247" spans="1:4" ht="14.25">
      <c r="A1247" s="4" t="s">
        <v>25</v>
      </c>
      <c r="B1247" s="4" t="str">
        <f>"2208214215"</f>
        <v>2208214215</v>
      </c>
      <c r="C1247" s="4">
        <v>51</v>
      </c>
      <c r="D1247" s="5"/>
    </row>
    <row r="1248" spans="1:4" ht="14.25">
      <c r="A1248" s="4" t="s">
        <v>25</v>
      </c>
      <c r="B1248" s="4" t="str">
        <f>"2208214216"</f>
        <v>2208214216</v>
      </c>
      <c r="C1248" s="4" t="s">
        <v>6</v>
      </c>
      <c r="D1248" s="5"/>
    </row>
    <row r="1249" spans="1:4" ht="14.25">
      <c r="A1249" s="4" t="s">
        <v>25</v>
      </c>
      <c r="B1249" s="4" t="str">
        <f>"2208214217"</f>
        <v>2208214217</v>
      </c>
      <c r="C1249" s="4" t="s">
        <v>6</v>
      </c>
      <c r="D1249" s="5"/>
    </row>
    <row r="1250" spans="1:4" ht="14.25">
      <c r="A1250" s="4" t="s">
        <v>25</v>
      </c>
      <c r="B1250" s="4" t="str">
        <f>"2208214218"</f>
        <v>2208214218</v>
      </c>
      <c r="C1250" s="4" t="s">
        <v>6</v>
      </c>
      <c r="D1250" s="5"/>
    </row>
    <row r="1251" spans="1:4" ht="14.25">
      <c r="A1251" s="4" t="s">
        <v>25</v>
      </c>
      <c r="B1251" s="4" t="str">
        <f>"2208214219"</f>
        <v>2208214219</v>
      </c>
      <c r="C1251" s="4">
        <v>61.6</v>
      </c>
      <c r="D1251" s="5"/>
    </row>
    <row r="1252" spans="1:4" ht="14.25">
      <c r="A1252" s="4" t="s">
        <v>25</v>
      </c>
      <c r="B1252" s="4" t="str">
        <f>"2208214220"</f>
        <v>2208214220</v>
      </c>
      <c r="C1252" s="4" t="s">
        <v>6</v>
      </c>
      <c r="D1252" s="5"/>
    </row>
    <row r="1253" spans="1:4" ht="14.25">
      <c r="A1253" s="4" t="s">
        <v>25</v>
      </c>
      <c r="B1253" s="4" t="str">
        <f>"2208214221"</f>
        <v>2208214221</v>
      </c>
      <c r="C1253" s="4" t="s">
        <v>6</v>
      </c>
      <c r="D1253" s="5"/>
    </row>
    <row r="1254" spans="1:4" ht="14.25">
      <c r="A1254" s="4" t="s">
        <v>25</v>
      </c>
      <c r="B1254" s="4" t="str">
        <f>"2208214222"</f>
        <v>2208214222</v>
      </c>
      <c r="C1254" s="4">
        <v>53.7</v>
      </c>
      <c r="D1254" s="5"/>
    </row>
    <row r="1255" spans="1:4" ht="14.25">
      <c r="A1255" s="4" t="s">
        <v>25</v>
      </c>
      <c r="B1255" s="4" t="str">
        <f>"2208214223"</f>
        <v>2208214223</v>
      </c>
      <c r="C1255" s="4">
        <v>42.8</v>
      </c>
      <c r="D1255" s="5"/>
    </row>
    <row r="1256" spans="1:4" ht="14.25">
      <c r="A1256" s="4" t="s">
        <v>25</v>
      </c>
      <c r="B1256" s="4" t="str">
        <f>"2208214224"</f>
        <v>2208214224</v>
      </c>
      <c r="C1256" s="4">
        <v>60.7</v>
      </c>
      <c r="D1256" s="5"/>
    </row>
    <row r="1257" spans="1:4" ht="14.25">
      <c r="A1257" s="4" t="s">
        <v>25</v>
      </c>
      <c r="B1257" s="4" t="str">
        <f>"2208214225"</f>
        <v>2208214225</v>
      </c>
      <c r="C1257" s="4" t="s">
        <v>6</v>
      </c>
      <c r="D1257" s="5"/>
    </row>
    <row r="1258" spans="1:4" ht="14.25">
      <c r="A1258" s="4" t="s">
        <v>25</v>
      </c>
      <c r="B1258" s="4" t="str">
        <f>"2208214226"</f>
        <v>2208214226</v>
      </c>
      <c r="C1258" s="4" t="s">
        <v>6</v>
      </c>
      <c r="D1258" s="5"/>
    </row>
    <row r="1259" spans="1:4" ht="14.25">
      <c r="A1259" s="4" t="s">
        <v>25</v>
      </c>
      <c r="B1259" s="4" t="str">
        <f>"2208214227"</f>
        <v>2208214227</v>
      </c>
      <c r="C1259" s="4">
        <v>55.9</v>
      </c>
      <c r="D1259" s="5"/>
    </row>
    <row r="1260" spans="1:4" ht="14.25">
      <c r="A1260" s="4" t="s">
        <v>25</v>
      </c>
      <c r="B1260" s="4" t="str">
        <f>"2208214228"</f>
        <v>2208214228</v>
      </c>
      <c r="C1260" s="4" t="s">
        <v>6</v>
      </c>
      <c r="D1260" s="5"/>
    </row>
    <row r="1261" spans="1:4" ht="14.25">
      <c r="A1261" s="4" t="s">
        <v>26</v>
      </c>
      <c r="B1261" s="4" t="str">
        <f>"2208214229"</f>
        <v>2208214229</v>
      </c>
      <c r="C1261" s="4">
        <v>38.9</v>
      </c>
      <c r="D1261" s="5"/>
    </row>
    <row r="1262" spans="1:4" ht="14.25">
      <c r="A1262" s="4" t="s">
        <v>26</v>
      </c>
      <c r="B1262" s="4" t="str">
        <f>"2208214230"</f>
        <v>2208214230</v>
      </c>
      <c r="C1262" s="4">
        <v>51.9</v>
      </c>
      <c r="D1262" s="5"/>
    </row>
    <row r="1263" spans="1:4" ht="14.25">
      <c r="A1263" s="4" t="s">
        <v>26</v>
      </c>
      <c r="B1263" s="4" t="str">
        <f>"2208214301"</f>
        <v>2208214301</v>
      </c>
      <c r="C1263" s="4">
        <v>62.6</v>
      </c>
      <c r="D1263" s="5"/>
    </row>
    <row r="1264" spans="1:4" ht="14.25">
      <c r="A1264" s="4" t="s">
        <v>26</v>
      </c>
      <c r="B1264" s="4" t="str">
        <f>"2208214302"</f>
        <v>2208214302</v>
      </c>
      <c r="C1264" s="4">
        <v>42.8</v>
      </c>
      <c r="D1264" s="5"/>
    </row>
    <row r="1265" spans="1:4" ht="14.25">
      <c r="A1265" s="4" t="s">
        <v>26</v>
      </c>
      <c r="B1265" s="4" t="str">
        <f>"2208214303"</f>
        <v>2208214303</v>
      </c>
      <c r="C1265" s="4">
        <v>49.1</v>
      </c>
      <c r="D1265" s="5"/>
    </row>
    <row r="1266" spans="1:4" ht="14.25">
      <c r="A1266" s="4" t="s">
        <v>26</v>
      </c>
      <c r="B1266" s="4" t="str">
        <f>"2208214304"</f>
        <v>2208214304</v>
      </c>
      <c r="C1266" s="4">
        <v>37.5</v>
      </c>
      <c r="D1266" s="5"/>
    </row>
    <row r="1267" spans="1:4" ht="14.25">
      <c r="A1267" s="4" t="s">
        <v>26</v>
      </c>
      <c r="B1267" s="4" t="str">
        <f>"2208214305"</f>
        <v>2208214305</v>
      </c>
      <c r="C1267" s="4">
        <v>40.2</v>
      </c>
      <c r="D1267" s="5"/>
    </row>
    <row r="1268" spans="1:4" ht="14.25">
      <c r="A1268" s="4" t="s">
        <v>26</v>
      </c>
      <c r="B1268" s="4" t="str">
        <f>"2208214306"</f>
        <v>2208214306</v>
      </c>
      <c r="C1268" s="4" t="s">
        <v>6</v>
      </c>
      <c r="D1268" s="5"/>
    </row>
    <row r="1269" spans="1:4" ht="14.25">
      <c r="A1269" s="4" t="s">
        <v>26</v>
      </c>
      <c r="B1269" s="4" t="str">
        <f>"2208214307"</f>
        <v>2208214307</v>
      </c>
      <c r="C1269" s="4" t="s">
        <v>6</v>
      </c>
      <c r="D1269" s="5"/>
    </row>
    <row r="1270" spans="1:4" ht="14.25">
      <c r="A1270" s="4" t="s">
        <v>26</v>
      </c>
      <c r="B1270" s="4" t="str">
        <f>"2208214308"</f>
        <v>2208214308</v>
      </c>
      <c r="C1270" s="4" t="s">
        <v>6</v>
      </c>
      <c r="D1270" s="5"/>
    </row>
    <row r="1271" spans="1:4" ht="14.25">
      <c r="A1271" s="4" t="s">
        <v>26</v>
      </c>
      <c r="B1271" s="4" t="str">
        <f>"2208214309"</f>
        <v>2208214309</v>
      </c>
      <c r="C1271" s="4">
        <v>37.5</v>
      </c>
      <c r="D1271" s="5"/>
    </row>
    <row r="1272" spans="1:4" ht="14.25">
      <c r="A1272" s="4" t="s">
        <v>26</v>
      </c>
      <c r="B1272" s="4" t="str">
        <f>"2208214310"</f>
        <v>2208214310</v>
      </c>
      <c r="C1272" s="4">
        <v>42.4</v>
      </c>
      <c r="D1272" s="5"/>
    </row>
    <row r="1273" spans="1:4" ht="14.25">
      <c r="A1273" s="4" t="s">
        <v>26</v>
      </c>
      <c r="B1273" s="4" t="str">
        <f>"2208214311"</f>
        <v>2208214311</v>
      </c>
      <c r="C1273" s="4">
        <v>47.5</v>
      </c>
      <c r="D1273" s="5"/>
    </row>
    <row r="1274" spans="1:4" ht="14.25">
      <c r="A1274" s="4" t="s">
        <v>26</v>
      </c>
      <c r="B1274" s="4" t="str">
        <f>"2208214312"</f>
        <v>2208214312</v>
      </c>
      <c r="C1274" s="4" t="s">
        <v>6</v>
      </c>
      <c r="D1274" s="5"/>
    </row>
    <row r="1275" spans="1:4" ht="14.25">
      <c r="A1275" s="4" t="s">
        <v>26</v>
      </c>
      <c r="B1275" s="4" t="str">
        <f>"2208214313"</f>
        <v>2208214313</v>
      </c>
      <c r="C1275" s="4">
        <v>59.5</v>
      </c>
      <c r="D1275" s="5"/>
    </row>
    <row r="1276" spans="1:4" ht="14.25">
      <c r="A1276" s="4" t="s">
        <v>26</v>
      </c>
      <c r="B1276" s="4" t="str">
        <f>"2208214314"</f>
        <v>2208214314</v>
      </c>
      <c r="C1276" s="4" t="s">
        <v>6</v>
      </c>
      <c r="D1276" s="5"/>
    </row>
    <row r="1277" spans="1:4" ht="14.25">
      <c r="A1277" s="4" t="s">
        <v>26</v>
      </c>
      <c r="B1277" s="4" t="str">
        <f>"2208214315"</f>
        <v>2208214315</v>
      </c>
      <c r="C1277" s="4">
        <v>51.3</v>
      </c>
      <c r="D1277" s="5"/>
    </row>
    <row r="1278" spans="1:4" ht="14.25">
      <c r="A1278" s="4" t="s">
        <v>26</v>
      </c>
      <c r="B1278" s="4" t="str">
        <f>"2208214316"</f>
        <v>2208214316</v>
      </c>
      <c r="C1278" s="4" t="s">
        <v>6</v>
      </c>
      <c r="D1278" s="5"/>
    </row>
    <row r="1279" spans="1:4" ht="14.25">
      <c r="A1279" s="4" t="s">
        <v>26</v>
      </c>
      <c r="B1279" s="4" t="str">
        <f>"2208214317"</f>
        <v>2208214317</v>
      </c>
      <c r="C1279" s="4" t="s">
        <v>6</v>
      </c>
      <c r="D1279" s="5"/>
    </row>
    <row r="1280" spans="1:4" ht="14.25">
      <c r="A1280" s="4" t="s">
        <v>26</v>
      </c>
      <c r="B1280" s="4" t="str">
        <f>"2208214318"</f>
        <v>2208214318</v>
      </c>
      <c r="C1280" s="4">
        <v>41.3</v>
      </c>
      <c r="D1280" s="5"/>
    </row>
    <row r="1281" spans="1:4" ht="14.25">
      <c r="A1281" s="4" t="s">
        <v>26</v>
      </c>
      <c r="B1281" s="4" t="str">
        <f>"2208214319"</f>
        <v>2208214319</v>
      </c>
      <c r="C1281" s="4" t="s">
        <v>6</v>
      </c>
      <c r="D1281" s="5"/>
    </row>
    <row r="1282" spans="1:4" ht="14.25">
      <c r="A1282" s="4" t="s">
        <v>26</v>
      </c>
      <c r="B1282" s="4" t="str">
        <f>"2208214320"</f>
        <v>2208214320</v>
      </c>
      <c r="C1282" s="4" t="s">
        <v>6</v>
      </c>
      <c r="D1282" s="5"/>
    </row>
    <row r="1283" spans="1:4" ht="14.25">
      <c r="A1283" s="4" t="s">
        <v>26</v>
      </c>
      <c r="B1283" s="4" t="str">
        <f>"2208214321"</f>
        <v>2208214321</v>
      </c>
      <c r="C1283" s="4">
        <v>65.1</v>
      </c>
      <c r="D1283" s="5"/>
    </row>
    <row r="1284" spans="1:4" ht="14.25">
      <c r="A1284" s="4" t="s">
        <v>26</v>
      </c>
      <c r="B1284" s="4" t="str">
        <f>"2208214322"</f>
        <v>2208214322</v>
      </c>
      <c r="C1284" s="4">
        <v>62.3</v>
      </c>
      <c r="D1284" s="5"/>
    </row>
    <row r="1285" spans="1:4" ht="14.25">
      <c r="A1285" s="4" t="s">
        <v>26</v>
      </c>
      <c r="B1285" s="4" t="str">
        <f>"2208214323"</f>
        <v>2208214323</v>
      </c>
      <c r="C1285" s="4" t="s">
        <v>6</v>
      </c>
      <c r="D1285" s="5"/>
    </row>
    <row r="1286" spans="1:4" ht="14.25">
      <c r="A1286" s="4" t="s">
        <v>26</v>
      </c>
      <c r="B1286" s="4" t="str">
        <f>"2208214324"</f>
        <v>2208214324</v>
      </c>
      <c r="C1286" s="4">
        <v>58.8</v>
      </c>
      <c r="D1286" s="5"/>
    </row>
    <row r="1287" spans="1:4" ht="14.25">
      <c r="A1287" s="4" t="s">
        <v>26</v>
      </c>
      <c r="B1287" s="4" t="str">
        <f>"2208214325"</f>
        <v>2208214325</v>
      </c>
      <c r="C1287" s="4">
        <v>42.2</v>
      </c>
      <c r="D1287" s="5"/>
    </row>
    <row r="1288" spans="1:4" ht="14.25">
      <c r="A1288" s="4" t="s">
        <v>26</v>
      </c>
      <c r="B1288" s="4" t="str">
        <f>"2208214326"</f>
        <v>2208214326</v>
      </c>
      <c r="C1288" s="4">
        <v>52.9</v>
      </c>
      <c r="D1288" s="5"/>
    </row>
    <row r="1289" spans="1:4" ht="14.25">
      <c r="A1289" s="4" t="s">
        <v>26</v>
      </c>
      <c r="B1289" s="4" t="str">
        <f>"2208214327"</f>
        <v>2208214327</v>
      </c>
      <c r="C1289" s="4">
        <v>60.9</v>
      </c>
      <c r="D1289" s="5"/>
    </row>
    <row r="1290" spans="1:4" ht="14.25">
      <c r="A1290" s="4" t="s">
        <v>26</v>
      </c>
      <c r="B1290" s="4" t="str">
        <f>"2208214328"</f>
        <v>2208214328</v>
      </c>
      <c r="C1290" s="4">
        <v>66.7</v>
      </c>
      <c r="D1290" s="5"/>
    </row>
    <row r="1291" spans="1:4" ht="14.25">
      <c r="A1291" s="4" t="s">
        <v>26</v>
      </c>
      <c r="B1291" s="4" t="str">
        <f>"2208214329"</f>
        <v>2208214329</v>
      </c>
      <c r="C1291" s="4" t="s">
        <v>6</v>
      </c>
      <c r="D1291" s="5"/>
    </row>
    <row r="1292" spans="1:4" ht="14.25">
      <c r="A1292" s="4" t="s">
        <v>26</v>
      </c>
      <c r="B1292" s="4" t="str">
        <f>"2208214330"</f>
        <v>2208214330</v>
      </c>
      <c r="C1292" s="4" t="s">
        <v>6</v>
      </c>
      <c r="D1292" s="5"/>
    </row>
    <row r="1293" spans="1:4" ht="14.25">
      <c r="A1293" s="4" t="s">
        <v>26</v>
      </c>
      <c r="B1293" s="4" t="str">
        <f>"2208214401"</f>
        <v>2208214401</v>
      </c>
      <c r="C1293" s="4">
        <v>57.1</v>
      </c>
      <c r="D1293" s="5"/>
    </row>
    <row r="1294" spans="1:4" ht="14.25">
      <c r="A1294" s="4" t="s">
        <v>26</v>
      </c>
      <c r="B1294" s="4" t="str">
        <f>"2208214402"</f>
        <v>2208214402</v>
      </c>
      <c r="C1294" s="4" t="s">
        <v>6</v>
      </c>
      <c r="D1294" s="5"/>
    </row>
    <row r="1295" spans="1:4" ht="14.25">
      <c r="A1295" s="4" t="s">
        <v>26</v>
      </c>
      <c r="B1295" s="4" t="str">
        <f>"2208214403"</f>
        <v>2208214403</v>
      </c>
      <c r="C1295" s="4">
        <v>60.3</v>
      </c>
      <c r="D1295" s="5"/>
    </row>
    <row r="1296" spans="1:4" ht="14.25">
      <c r="A1296" s="4" t="s">
        <v>26</v>
      </c>
      <c r="B1296" s="4" t="str">
        <f>"2208214404"</f>
        <v>2208214404</v>
      </c>
      <c r="C1296" s="4">
        <v>56.2</v>
      </c>
      <c r="D1296" s="5"/>
    </row>
    <row r="1297" spans="1:4" ht="14.25">
      <c r="A1297" s="4" t="s">
        <v>26</v>
      </c>
      <c r="B1297" s="4" t="str">
        <f>"2208214405"</f>
        <v>2208214405</v>
      </c>
      <c r="C1297" s="4">
        <v>61.3</v>
      </c>
      <c r="D1297" s="5"/>
    </row>
    <row r="1298" spans="1:4" ht="14.25">
      <c r="A1298" s="4" t="s">
        <v>26</v>
      </c>
      <c r="B1298" s="4" t="str">
        <f>"2208214406"</f>
        <v>2208214406</v>
      </c>
      <c r="C1298" s="4">
        <v>53.6</v>
      </c>
      <c r="D1298" s="5"/>
    </row>
    <row r="1299" spans="1:4" ht="14.25">
      <c r="A1299" s="4" t="s">
        <v>27</v>
      </c>
      <c r="B1299" s="4" t="str">
        <f>"2208214407"</f>
        <v>2208214407</v>
      </c>
      <c r="C1299" s="4">
        <v>62.8</v>
      </c>
      <c r="D1299" s="5"/>
    </row>
    <row r="1300" spans="1:4" ht="14.25">
      <c r="A1300" s="4" t="s">
        <v>27</v>
      </c>
      <c r="B1300" s="4" t="str">
        <f>"2208214408"</f>
        <v>2208214408</v>
      </c>
      <c r="C1300" s="4" t="s">
        <v>6</v>
      </c>
      <c r="D1300" s="5"/>
    </row>
    <row r="1301" spans="1:4" ht="14.25">
      <c r="A1301" s="4" t="s">
        <v>27</v>
      </c>
      <c r="B1301" s="4" t="str">
        <f>"2208214409"</f>
        <v>2208214409</v>
      </c>
      <c r="C1301" s="4" t="s">
        <v>6</v>
      </c>
      <c r="D1301" s="5"/>
    </row>
    <row r="1302" spans="1:4" ht="14.25">
      <c r="A1302" s="4" t="s">
        <v>27</v>
      </c>
      <c r="B1302" s="4" t="str">
        <f>"2208214410"</f>
        <v>2208214410</v>
      </c>
      <c r="C1302" s="4">
        <v>58.4</v>
      </c>
      <c r="D1302" s="5"/>
    </row>
    <row r="1303" spans="1:4" ht="14.25">
      <c r="A1303" s="4" t="s">
        <v>27</v>
      </c>
      <c r="B1303" s="4" t="str">
        <f>"2208214411"</f>
        <v>2208214411</v>
      </c>
      <c r="C1303" s="4">
        <v>75.5</v>
      </c>
      <c r="D1303" s="5"/>
    </row>
    <row r="1304" spans="1:4" ht="14.25">
      <c r="A1304" s="4" t="s">
        <v>27</v>
      </c>
      <c r="B1304" s="4" t="str">
        <f>"2208214412"</f>
        <v>2208214412</v>
      </c>
      <c r="C1304" s="4">
        <v>55</v>
      </c>
      <c r="D1304" s="5"/>
    </row>
    <row r="1305" spans="1:4" ht="14.25">
      <c r="A1305" s="4" t="s">
        <v>27</v>
      </c>
      <c r="B1305" s="4" t="str">
        <f>"2208214413"</f>
        <v>2208214413</v>
      </c>
      <c r="C1305" s="4">
        <v>51.7</v>
      </c>
      <c r="D1305" s="5"/>
    </row>
    <row r="1306" spans="1:4" ht="14.25">
      <c r="A1306" s="4" t="s">
        <v>27</v>
      </c>
      <c r="B1306" s="4" t="str">
        <f>"2208214414"</f>
        <v>2208214414</v>
      </c>
      <c r="C1306" s="4">
        <v>41.5</v>
      </c>
      <c r="D1306" s="5"/>
    </row>
    <row r="1307" spans="1:4" ht="14.25">
      <c r="A1307" s="4" t="s">
        <v>27</v>
      </c>
      <c r="B1307" s="4" t="str">
        <f>"2208214415"</f>
        <v>2208214415</v>
      </c>
      <c r="C1307" s="4" t="s">
        <v>6</v>
      </c>
      <c r="D1307" s="5"/>
    </row>
    <row r="1308" spans="1:4" ht="14.25">
      <c r="A1308" s="4" t="s">
        <v>27</v>
      </c>
      <c r="B1308" s="4" t="str">
        <f>"2208214416"</f>
        <v>2208214416</v>
      </c>
      <c r="C1308" s="4">
        <v>57.3</v>
      </c>
      <c r="D1308" s="5"/>
    </row>
    <row r="1309" spans="1:4" ht="14.25">
      <c r="A1309" s="4" t="s">
        <v>27</v>
      </c>
      <c r="B1309" s="4" t="str">
        <f>"2208214417"</f>
        <v>2208214417</v>
      </c>
      <c r="C1309" s="4">
        <v>76.7</v>
      </c>
      <c r="D1309" s="5"/>
    </row>
    <row r="1310" spans="1:4" ht="14.25">
      <c r="A1310" s="4" t="s">
        <v>27</v>
      </c>
      <c r="B1310" s="4" t="str">
        <f>"2208214418"</f>
        <v>2208214418</v>
      </c>
      <c r="C1310" s="4">
        <v>63.4</v>
      </c>
      <c r="D1310" s="5"/>
    </row>
    <row r="1311" spans="1:4" ht="14.25">
      <c r="A1311" s="4" t="s">
        <v>27</v>
      </c>
      <c r="B1311" s="4" t="str">
        <f>"2208214419"</f>
        <v>2208214419</v>
      </c>
      <c r="C1311" s="4">
        <v>53.4</v>
      </c>
      <c r="D1311" s="5"/>
    </row>
    <row r="1312" spans="1:4" ht="14.25">
      <c r="A1312" s="4" t="s">
        <v>27</v>
      </c>
      <c r="B1312" s="4" t="str">
        <f>"2208214420"</f>
        <v>2208214420</v>
      </c>
      <c r="C1312" s="4">
        <v>56.5</v>
      </c>
      <c r="D1312" s="5"/>
    </row>
    <row r="1313" spans="1:4" ht="14.25">
      <c r="A1313" s="4" t="s">
        <v>27</v>
      </c>
      <c r="B1313" s="4" t="str">
        <f>"2208214421"</f>
        <v>2208214421</v>
      </c>
      <c r="C1313" s="4">
        <v>66.2</v>
      </c>
      <c r="D1313" s="5"/>
    </row>
    <row r="1314" spans="1:4" ht="14.25">
      <c r="A1314" s="4" t="s">
        <v>27</v>
      </c>
      <c r="B1314" s="4" t="str">
        <f>"2208214422"</f>
        <v>2208214422</v>
      </c>
      <c r="C1314" s="4">
        <v>54</v>
      </c>
      <c r="D1314" s="5"/>
    </row>
    <row r="1315" spans="1:4" ht="14.25">
      <c r="A1315" s="4" t="s">
        <v>27</v>
      </c>
      <c r="B1315" s="4" t="str">
        <f>"2208214423"</f>
        <v>2208214423</v>
      </c>
      <c r="C1315" s="4" t="s">
        <v>6</v>
      </c>
      <c r="D1315" s="5"/>
    </row>
    <row r="1316" spans="1:4" ht="14.25">
      <c r="A1316" s="4" t="s">
        <v>27</v>
      </c>
      <c r="B1316" s="4" t="str">
        <f>"2208214424"</f>
        <v>2208214424</v>
      </c>
      <c r="C1316" s="4">
        <v>58.4</v>
      </c>
      <c r="D1316" s="5"/>
    </row>
    <row r="1317" spans="1:4" ht="14.25">
      <c r="A1317" s="4" t="s">
        <v>27</v>
      </c>
      <c r="B1317" s="4" t="str">
        <f>"2208214425"</f>
        <v>2208214425</v>
      </c>
      <c r="C1317" s="4" t="s">
        <v>6</v>
      </c>
      <c r="D1317" s="5"/>
    </row>
    <row r="1318" spans="1:4" ht="14.25">
      <c r="A1318" s="4" t="s">
        <v>27</v>
      </c>
      <c r="B1318" s="4" t="str">
        <f>"2208214426"</f>
        <v>2208214426</v>
      </c>
      <c r="C1318" s="4" t="s">
        <v>6</v>
      </c>
      <c r="D1318" s="5"/>
    </row>
    <row r="1319" spans="1:4" ht="14.25">
      <c r="A1319" s="4" t="s">
        <v>27</v>
      </c>
      <c r="B1319" s="4" t="str">
        <f>"2208214427"</f>
        <v>2208214427</v>
      </c>
      <c r="C1319" s="4" t="s">
        <v>6</v>
      </c>
      <c r="D1319" s="5"/>
    </row>
    <row r="1320" spans="1:4" ht="14.25">
      <c r="A1320" s="4" t="s">
        <v>27</v>
      </c>
      <c r="B1320" s="4" t="str">
        <f>"2208214428"</f>
        <v>2208214428</v>
      </c>
      <c r="C1320" s="4" t="s">
        <v>6</v>
      </c>
      <c r="D1320" s="5"/>
    </row>
    <row r="1321" spans="1:4" ht="14.25">
      <c r="A1321" s="4" t="s">
        <v>27</v>
      </c>
      <c r="B1321" s="4" t="str">
        <f>"2208214429"</f>
        <v>2208214429</v>
      </c>
      <c r="C1321" s="4" t="s">
        <v>6</v>
      </c>
      <c r="D1321" s="5"/>
    </row>
    <row r="1322" spans="1:4" ht="14.25">
      <c r="A1322" s="4" t="s">
        <v>27</v>
      </c>
      <c r="B1322" s="4" t="str">
        <f>"2208214430"</f>
        <v>2208214430</v>
      </c>
      <c r="C1322" s="4">
        <v>32.1</v>
      </c>
      <c r="D1322" s="5"/>
    </row>
    <row r="1323" spans="1:4" ht="14.25">
      <c r="A1323" s="4" t="s">
        <v>27</v>
      </c>
      <c r="B1323" s="4" t="str">
        <f>"2208214501"</f>
        <v>2208214501</v>
      </c>
      <c r="C1323" s="4">
        <v>57.4</v>
      </c>
      <c r="D1323" s="5"/>
    </row>
    <row r="1324" spans="1:4" ht="14.25">
      <c r="A1324" s="4" t="s">
        <v>27</v>
      </c>
      <c r="B1324" s="4" t="str">
        <f>"2208214502"</f>
        <v>2208214502</v>
      </c>
      <c r="C1324" s="4" t="s">
        <v>6</v>
      </c>
      <c r="D1324" s="5"/>
    </row>
    <row r="1325" spans="1:4" ht="14.25">
      <c r="A1325" s="4" t="s">
        <v>27</v>
      </c>
      <c r="B1325" s="4" t="str">
        <f>"2208214503"</f>
        <v>2208214503</v>
      </c>
      <c r="C1325" s="4" t="s">
        <v>6</v>
      </c>
      <c r="D1325" s="5"/>
    </row>
    <row r="1326" spans="1:4" ht="14.25">
      <c r="A1326" s="4" t="s">
        <v>27</v>
      </c>
      <c r="B1326" s="4" t="str">
        <f>"2208214504"</f>
        <v>2208214504</v>
      </c>
      <c r="C1326" s="4" t="s">
        <v>6</v>
      </c>
      <c r="D1326" s="5"/>
    </row>
    <row r="1327" spans="1:4" ht="14.25">
      <c r="A1327" s="4" t="s">
        <v>27</v>
      </c>
      <c r="B1327" s="4" t="str">
        <f>"2208214505"</f>
        <v>2208214505</v>
      </c>
      <c r="C1327" s="4" t="s">
        <v>6</v>
      </c>
      <c r="D1327" s="5"/>
    </row>
    <row r="1328" spans="1:4" ht="14.25">
      <c r="A1328" s="4" t="s">
        <v>27</v>
      </c>
      <c r="B1328" s="4" t="str">
        <f>"2208214506"</f>
        <v>2208214506</v>
      </c>
      <c r="C1328" s="4" t="s">
        <v>6</v>
      </c>
      <c r="D1328" s="5"/>
    </row>
    <row r="1329" spans="1:4" ht="14.25">
      <c r="A1329" s="4" t="s">
        <v>27</v>
      </c>
      <c r="B1329" s="4" t="str">
        <f>"2208214507"</f>
        <v>2208214507</v>
      </c>
      <c r="C1329" s="4" t="s">
        <v>6</v>
      </c>
      <c r="D1329" s="5"/>
    </row>
    <row r="1330" spans="1:4" ht="14.25">
      <c r="A1330" s="4" t="s">
        <v>27</v>
      </c>
      <c r="B1330" s="4" t="str">
        <f>"2208214508"</f>
        <v>2208214508</v>
      </c>
      <c r="C1330" s="4" t="s">
        <v>6</v>
      </c>
      <c r="D1330" s="5"/>
    </row>
    <row r="1331" spans="1:4" ht="14.25">
      <c r="A1331" s="4" t="s">
        <v>27</v>
      </c>
      <c r="B1331" s="4" t="str">
        <f>"2208214509"</f>
        <v>2208214509</v>
      </c>
      <c r="C1331" s="4" t="s">
        <v>6</v>
      </c>
      <c r="D1331" s="5"/>
    </row>
    <row r="1332" spans="1:4" ht="14.25">
      <c r="A1332" s="4" t="s">
        <v>27</v>
      </c>
      <c r="B1332" s="4" t="str">
        <f>"2208214510"</f>
        <v>2208214510</v>
      </c>
      <c r="C1332" s="4" t="s">
        <v>6</v>
      </c>
      <c r="D1332" s="5"/>
    </row>
    <row r="1333" spans="1:4" ht="14.25">
      <c r="A1333" s="4" t="s">
        <v>27</v>
      </c>
      <c r="B1333" s="4" t="str">
        <f>"2208214511"</f>
        <v>2208214511</v>
      </c>
      <c r="C1333" s="4" t="s">
        <v>6</v>
      </c>
      <c r="D1333" s="5"/>
    </row>
    <row r="1334" spans="1:4" ht="14.25">
      <c r="A1334" s="4" t="s">
        <v>27</v>
      </c>
      <c r="B1334" s="4" t="str">
        <f>"2208214512"</f>
        <v>2208214512</v>
      </c>
      <c r="C1334" s="4" t="s">
        <v>6</v>
      </c>
      <c r="D1334" s="5"/>
    </row>
    <row r="1335" spans="1:4" ht="14.25">
      <c r="A1335" s="4" t="s">
        <v>27</v>
      </c>
      <c r="B1335" s="4" t="str">
        <f>"2208214513"</f>
        <v>2208214513</v>
      </c>
      <c r="C1335" s="4" t="s">
        <v>6</v>
      </c>
      <c r="D1335" s="5"/>
    </row>
    <row r="1336" spans="1:4" ht="14.25">
      <c r="A1336" s="4" t="s">
        <v>27</v>
      </c>
      <c r="B1336" s="4" t="str">
        <f>"2208214514"</f>
        <v>2208214514</v>
      </c>
      <c r="C1336" s="4" t="s">
        <v>6</v>
      </c>
      <c r="D1336" s="5"/>
    </row>
    <row r="1337" spans="1:4" ht="14.25">
      <c r="A1337" s="4" t="s">
        <v>27</v>
      </c>
      <c r="B1337" s="4" t="str">
        <f>"2208214515"</f>
        <v>2208214515</v>
      </c>
      <c r="C1337" s="4">
        <v>65.7</v>
      </c>
      <c r="D1337" s="5"/>
    </row>
    <row r="1338" spans="1:4" ht="14.25">
      <c r="A1338" s="4" t="s">
        <v>27</v>
      </c>
      <c r="B1338" s="4" t="str">
        <f>"2208214516"</f>
        <v>2208214516</v>
      </c>
      <c r="C1338" s="4" t="s">
        <v>6</v>
      </c>
      <c r="D1338" s="5"/>
    </row>
    <row r="1339" spans="1:4" ht="14.25">
      <c r="A1339" s="4" t="s">
        <v>27</v>
      </c>
      <c r="B1339" s="4" t="str">
        <f>"2208214517"</f>
        <v>2208214517</v>
      </c>
      <c r="C1339" s="4">
        <v>30.1</v>
      </c>
      <c r="D1339" s="5"/>
    </row>
    <row r="1340" spans="1:4" ht="14.25">
      <c r="A1340" s="4" t="s">
        <v>27</v>
      </c>
      <c r="B1340" s="4" t="str">
        <f>"2208214518"</f>
        <v>2208214518</v>
      </c>
      <c r="C1340" s="4">
        <v>53.8</v>
      </c>
      <c r="D1340" s="5"/>
    </row>
    <row r="1341" spans="1:4" ht="14.25">
      <c r="A1341" s="4" t="s">
        <v>27</v>
      </c>
      <c r="B1341" s="4" t="str">
        <f>"2208214519"</f>
        <v>2208214519</v>
      </c>
      <c r="C1341" s="4" t="s">
        <v>6</v>
      </c>
      <c r="D1341" s="5"/>
    </row>
    <row r="1342" spans="1:4" ht="14.25">
      <c r="A1342" s="4" t="s">
        <v>27</v>
      </c>
      <c r="B1342" s="4" t="str">
        <f>"2208214520"</f>
        <v>2208214520</v>
      </c>
      <c r="C1342" s="4" t="s">
        <v>6</v>
      </c>
      <c r="D1342" s="5"/>
    </row>
    <row r="1343" spans="1:4" ht="14.25">
      <c r="A1343" s="4" t="s">
        <v>27</v>
      </c>
      <c r="B1343" s="4" t="str">
        <f>"2208214521"</f>
        <v>2208214521</v>
      </c>
      <c r="C1343" s="4">
        <v>57</v>
      </c>
      <c r="D1343" s="5"/>
    </row>
    <row r="1344" spans="1:4" ht="14.25">
      <c r="A1344" s="4" t="s">
        <v>27</v>
      </c>
      <c r="B1344" s="4" t="str">
        <f>"2208214522"</f>
        <v>2208214522</v>
      </c>
      <c r="C1344" s="4">
        <v>35</v>
      </c>
      <c r="D1344" s="5"/>
    </row>
    <row r="1345" spans="1:4" ht="14.25">
      <c r="A1345" s="4" t="s">
        <v>27</v>
      </c>
      <c r="B1345" s="4" t="str">
        <f>"2208214523"</f>
        <v>2208214523</v>
      </c>
      <c r="C1345" s="4">
        <v>54.1</v>
      </c>
      <c r="D1345" s="5"/>
    </row>
    <row r="1346" spans="1:4" ht="14.25">
      <c r="A1346" s="4" t="s">
        <v>27</v>
      </c>
      <c r="B1346" s="4" t="str">
        <f>"2208214524"</f>
        <v>2208214524</v>
      </c>
      <c r="C1346" s="4">
        <v>62.5</v>
      </c>
      <c r="D1346" s="5"/>
    </row>
    <row r="1347" spans="1:4" ht="14.25">
      <c r="A1347" s="4" t="s">
        <v>27</v>
      </c>
      <c r="B1347" s="4" t="str">
        <f>"2208214525"</f>
        <v>2208214525</v>
      </c>
      <c r="C1347" s="4" t="s">
        <v>6</v>
      </c>
      <c r="D1347" s="5"/>
    </row>
    <row r="1348" spans="1:4" ht="14.25">
      <c r="A1348" s="4" t="s">
        <v>27</v>
      </c>
      <c r="B1348" s="4" t="str">
        <f>"2208214526"</f>
        <v>2208214526</v>
      </c>
      <c r="C1348" s="4" t="s">
        <v>6</v>
      </c>
      <c r="D1348" s="5"/>
    </row>
    <row r="1349" spans="1:4" ht="14.25">
      <c r="A1349" s="4" t="s">
        <v>27</v>
      </c>
      <c r="B1349" s="4" t="str">
        <f>"2208214527"</f>
        <v>2208214527</v>
      </c>
      <c r="C1349" s="4">
        <v>50.7</v>
      </c>
      <c r="D1349" s="5"/>
    </row>
    <row r="1350" spans="1:4" ht="14.25">
      <c r="A1350" s="4" t="s">
        <v>27</v>
      </c>
      <c r="B1350" s="4" t="str">
        <f>"2208214528"</f>
        <v>2208214528</v>
      </c>
      <c r="C1350" s="4" t="s">
        <v>6</v>
      </c>
      <c r="D1350" s="5"/>
    </row>
    <row r="1351" spans="1:4" ht="14.25">
      <c r="A1351" s="4" t="s">
        <v>27</v>
      </c>
      <c r="B1351" s="4" t="str">
        <f>"2208214529"</f>
        <v>2208214529</v>
      </c>
      <c r="C1351" s="4">
        <v>54.9</v>
      </c>
      <c r="D1351" s="5"/>
    </row>
    <row r="1352" spans="1:4" ht="14.25">
      <c r="A1352" s="4" t="s">
        <v>27</v>
      </c>
      <c r="B1352" s="4" t="str">
        <f>"2208214530"</f>
        <v>2208214530</v>
      </c>
      <c r="C1352" s="4">
        <v>53.7</v>
      </c>
      <c r="D1352" s="5"/>
    </row>
    <row r="1353" spans="1:4" ht="14.25">
      <c r="A1353" s="4" t="s">
        <v>27</v>
      </c>
      <c r="B1353" s="4" t="str">
        <f>"2208214601"</f>
        <v>2208214601</v>
      </c>
      <c r="C1353" s="4">
        <v>62.7</v>
      </c>
      <c r="D1353" s="5"/>
    </row>
    <row r="1354" spans="1:4" ht="14.25">
      <c r="A1354" s="4" t="s">
        <v>27</v>
      </c>
      <c r="B1354" s="4" t="str">
        <f>"2208214602"</f>
        <v>2208214602</v>
      </c>
      <c r="C1354" s="4">
        <v>60.8</v>
      </c>
      <c r="D1354" s="5"/>
    </row>
    <row r="1355" spans="1:4" ht="14.25">
      <c r="A1355" s="4" t="s">
        <v>27</v>
      </c>
      <c r="B1355" s="4" t="str">
        <f>"2208214603"</f>
        <v>2208214603</v>
      </c>
      <c r="C1355" s="4" t="s">
        <v>6</v>
      </c>
      <c r="D1355" s="5"/>
    </row>
    <row r="1356" spans="1:4" ht="14.25">
      <c r="A1356" s="4" t="s">
        <v>27</v>
      </c>
      <c r="B1356" s="4" t="str">
        <f>"2208214604"</f>
        <v>2208214604</v>
      </c>
      <c r="C1356" s="4" t="s">
        <v>6</v>
      </c>
      <c r="D1356" s="5"/>
    </row>
    <row r="1357" spans="1:4" ht="14.25">
      <c r="A1357" s="4" t="s">
        <v>27</v>
      </c>
      <c r="B1357" s="4" t="str">
        <f>"2208214605"</f>
        <v>2208214605</v>
      </c>
      <c r="C1357" s="4" t="s">
        <v>6</v>
      </c>
      <c r="D1357" s="5"/>
    </row>
    <row r="1358" spans="1:4" ht="14.25">
      <c r="A1358" s="4" t="s">
        <v>27</v>
      </c>
      <c r="B1358" s="4" t="str">
        <f>"2208214606"</f>
        <v>2208214606</v>
      </c>
      <c r="C1358" s="4">
        <v>68.8</v>
      </c>
      <c r="D1358" s="5"/>
    </row>
    <row r="1359" spans="1:4" ht="14.25">
      <c r="A1359" s="4" t="s">
        <v>27</v>
      </c>
      <c r="B1359" s="4" t="str">
        <f>"2208214607"</f>
        <v>2208214607</v>
      </c>
      <c r="C1359" s="4">
        <v>64.9</v>
      </c>
      <c r="D1359" s="5"/>
    </row>
    <row r="1360" spans="1:4" ht="14.25">
      <c r="A1360" s="4" t="s">
        <v>27</v>
      </c>
      <c r="B1360" s="4" t="str">
        <f>"2208214608"</f>
        <v>2208214608</v>
      </c>
      <c r="C1360" s="4" t="s">
        <v>6</v>
      </c>
      <c r="D1360" s="5"/>
    </row>
    <row r="1361" spans="1:4" ht="14.25">
      <c r="A1361" s="4" t="s">
        <v>27</v>
      </c>
      <c r="B1361" s="4" t="str">
        <f>"2208214609"</f>
        <v>2208214609</v>
      </c>
      <c r="C1361" s="4" t="s">
        <v>6</v>
      </c>
      <c r="D1361" s="5"/>
    </row>
    <row r="1362" spans="1:4" ht="14.25">
      <c r="A1362" s="4" t="s">
        <v>27</v>
      </c>
      <c r="B1362" s="4" t="str">
        <f>"2208214610"</f>
        <v>2208214610</v>
      </c>
      <c r="C1362" s="4">
        <v>48.8</v>
      </c>
      <c r="D1362" s="5"/>
    </row>
    <row r="1363" spans="1:4" ht="14.25">
      <c r="A1363" s="4" t="s">
        <v>27</v>
      </c>
      <c r="B1363" s="4" t="str">
        <f>"2208214611"</f>
        <v>2208214611</v>
      </c>
      <c r="C1363" s="4">
        <v>61.5</v>
      </c>
      <c r="D1363" s="5"/>
    </row>
    <row r="1364" spans="1:4" ht="14.25">
      <c r="A1364" s="4" t="s">
        <v>27</v>
      </c>
      <c r="B1364" s="4" t="str">
        <f>"2208214612"</f>
        <v>2208214612</v>
      </c>
      <c r="C1364" s="4">
        <v>56.9</v>
      </c>
      <c r="D1364" s="5"/>
    </row>
    <row r="1365" spans="1:4" ht="14.25">
      <c r="A1365" s="4" t="s">
        <v>27</v>
      </c>
      <c r="B1365" s="4" t="str">
        <f>"2208214613"</f>
        <v>2208214613</v>
      </c>
      <c r="C1365" s="4" t="s">
        <v>6</v>
      </c>
      <c r="D1365" s="5"/>
    </row>
    <row r="1366" spans="1:4" ht="14.25">
      <c r="A1366" s="4" t="s">
        <v>27</v>
      </c>
      <c r="B1366" s="4" t="str">
        <f>"2208214614"</f>
        <v>2208214614</v>
      </c>
      <c r="C1366" s="4" t="s">
        <v>6</v>
      </c>
      <c r="D1366" s="5"/>
    </row>
    <row r="1367" spans="1:4" ht="14.25">
      <c r="A1367" s="4" t="s">
        <v>27</v>
      </c>
      <c r="B1367" s="4" t="str">
        <f>"2208214615"</f>
        <v>2208214615</v>
      </c>
      <c r="C1367" s="4">
        <v>68.2</v>
      </c>
      <c r="D1367" s="5"/>
    </row>
  </sheetData>
  <sheetProtection/>
  <mergeCells count="1">
    <mergeCell ref="A1:D1"/>
  </mergeCells>
  <printOptions/>
  <pageMargins left="1.1023622047244095" right="0.7480314960629921" top="0.3937007874015748" bottom="0.3937007874015748" header="0.2361111111111111" footer="0.1968503937007874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Mr．D</cp:lastModifiedBy>
  <cp:lastPrinted>2022-08-31T07:50:33Z</cp:lastPrinted>
  <dcterms:created xsi:type="dcterms:W3CDTF">2022-08-17T00:12:07Z</dcterms:created>
  <dcterms:modified xsi:type="dcterms:W3CDTF">2022-09-05T03:19:52Z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C323CEBA66634A069872DCA9691B7890</vt:lpwstr>
  </property>
  <property fmtid="{D5CDD505-2E9C-101B-9397-08002B2CF9AE}" pid="4" name="KSOProductBuildV">
    <vt:lpwstr>2052-11.1.0.12313</vt:lpwstr>
  </property>
</Properties>
</file>